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144" documentId="13_ncr:1_{4EDD8F56-90C9-4F00-8285-9BF63B9FCC4A}" xr6:coauthVersionLast="47" xr6:coauthVersionMax="47" xr10:uidLastSave="{CA429DB8-2172-4942-8506-05A2733AF5CF}"/>
  <bookViews>
    <workbookView xWindow="-120" yWindow="-120" windowWidth="29040" windowHeight="15840" xr2:uid="{00000000-000D-0000-FFFF-FFFF00000000}"/>
  </bookViews>
  <sheets>
    <sheet name="Índice" sheetId="2" r:id="rId1"/>
    <sheet name="Ejercicios" sheetId="3" r:id="rId2"/>
    <sheet name="Rta_8.1" sheetId="4" r:id="rId3"/>
    <sheet name="Rta_8.2" sheetId="5" r:id="rId4"/>
    <sheet name="Rta_8.3" sheetId="6" r:id="rId5"/>
    <sheet name="Rta_8.4" sheetId="21" r:id="rId6"/>
    <sheet name="Rta_8.5" sheetId="7" r:id="rId7"/>
    <sheet name="Rta_8.6" sheetId="8" r:id="rId8"/>
    <sheet name="Rta_8.7" sheetId="9" r:id="rId9"/>
    <sheet name="Rta_8.8" sheetId="10" r:id="rId10"/>
    <sheet name="Rta_8.9" sheetId="11" r:id="rId11"/>
    <sheet name="Rta_8.10" sheetId="12" r:id="rId12"/>
    <sheet name="Rta_8.11" sheetId="13" r:id="rId13"/>
    <sheet name="Rta_8.12" sheetId="14" r:id="rId14"/>
    <sheet name="Rta_8.13" sheetId="22" r:id="rId15"/>
    <sheet name="Rta_8.14" sheetId="15" r:id="rId16"/>
    <sheet name="Rta_8.15" sheetId="16" r:id="rId17"/>
    <sheet name="Fuentes"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2" l="1"/>
  <c r="E18" i="22" s="1"/>
  <c r="G32" i="14"/>
  <c r="G22" i="14"/>
  <c r="E17" i="6" l="1"/>
  <c r="E15" i="15" l="1"/>
  <c r="E16" i="15" s="1"/>
  <c r="D15" i="15"/>
  <c r="D16" i="15" s="1"/>
  <c r="F14" i="15"/>
  <c r="F13" i="15"/>
  <c r="G28" i="14"/>
  <c r="F28" i="14"/>
  <c r="E28" i="14"/>
  <c r="G27" i="14"/>
  <c r="G26" i="14"/>
  <c r="F24" i="14"/>
  <c r="E24" i="14"/>
  <c r="E34" i="14" s="1"/>
  <c r="G23" i="14"/>
  <c r="D42" i="13"/>
  <c r="E40" i="13"/>
  <c r="D40" i="13"/>
  <c r="E36" i="13"/>
  <c r="F36" i="13" s="1"/>
  <c r="D36" i="13"/>
  <c r="E35" i="13"/>
  <c r="D35" i="13"/>
  <c r="D37" i="13" s="1"/>
  <c r="D39" i="13" s="1"/>
  <c r="F33" i="13"/>
  <c r="F32" i="13"/>
  <c r="G30" i="13"/>
  <c r="F30" i="13"/>
  <c r="K30" i="13" s="1"/>
  <c r="G29" i="13"/>
  <c r="F29" i="13"/>
  <c r="K29" i="13" s="1"/>
  <c r="E27" i="13"/>
  <c r="F27" i="13" s="1"/>
  <c r="D27" i="13"/>
  <c r="F26" i="13"/>
  <c r="F25" i="13"/>
  <c r="D24" i="12"/>
  <c r="K19" i="11"/>
  <c r="J19" i="11"/>
  <c r="I19" i="11"/>
  <c r="K18" i="11"/>
  <c r="J18" i="11"/>
  <c r="I18" i="11"/>
  <c r="K17" i="11"/>
  <c r="J17" i="11"/>
  <c r="I17" i="11"/>
  <c r="L17" i="11" s="1"/>
  <c r="K16" i="11"/>
  <c r="J16" i="11"/>
  <c r="I16" i="11"/>
  <c r="L16" i="11" s="1"/>
  <c r="I20" i="10"/>
  <c r="H20" i="10"/>
  <c r="I19" i="10"/>
  <c r="H19" i="10"/>
  <c r="J19" i="10" s="1"/>
  <c r="J18" i="10"/>
  <c r="I18" i="10"/>
  <c r="H18" i="10"/>
  <c r="I17" i="10"/>
  <c r="H17" i="10"/>
  <c r="F21" i="7"/>
  <c r="E21" i="7"/>
  <c r="G18" i="7" s="1"/>
  <c r="J20" i="7"/>
  <c r="I20" i="7"/>
  <c r="H20" i="7"/>
  <c r="J19" i="7"/>
  <c r="I19" i="7"/>
  <c r="H19" i="7"/>
  <c r="G19" i="7"/>
  <c r="M19" i="7" s="1"/>
  <c r="J18" i="7"/>
  <c r="I18" i="7"/>
  <c r="H18" i="7"/>
  <c r="J17" i="7"/>
  <c r="I17" i="7"/>
  <c r="H17" i="7"/>
  <c r="J16" i="7"/>
  <c r="I16" i="7"/>
  <c r="H16" i="7"/>
  <c r="E25" i="6"/>
  <c r="E22" i="6"/>
  <c r="E19" i="6"/>
  <c r="F21" i="4"/>
  <c r="D21" i="4"/>
  <c r="D22" i="4" s="1"/>
  <c r="B46" i="3"/>
  <c r="B57" i="3" s="1"/>
  <c r="B20" i="3"/>
  <c r="B26" i="3" s="1"/>
  <c r="B8" i="2"/>
  <c r="B9" i="2" s="1"/>
  <c r="B10" i="2" s="1"/>
  <c r="B11" i="2" s="1"/>
  <c r="B12" i="2" s="1"/>
  <c r="B13" i="2" s="1"/>
  <c r="B14" i="2" s="1"/>
  <c r="B15" i="2" s="1"/>
  <c r="B16" i="2" s="1"/>
  <c r="B17" i="2" s="1"/>
  <c r="B18" i="2" s="1"/>
  <c r="B19" i="2" s="1"/>
  <c r="B20" i="2" s="1"/>
  <c r="B21" i="2" s="1"/>
  <c r="B22" i="2" s="1"/>
  <c r="B23" i="2" s="1"/>
  <c r="L18" i="7" l="1"/>
  <c r="M18" i="7"/>
  <c r="H21" i="7"/>
  <c r="O19" i="7" s="1"/>
  <c r="Q19" i="7" s="1"/>
  <c r="G20" i="7"/>
  <c r="L20" i="7" s="1"/>
  <c r="J17" i="10"/>
  <c r="E37" i="13"/>
  <c r="E39" i="13" s="1"/>
  <c r="G39" i="13" s="1"/>
  <c r="G21" i="7"/>
  <c r="L19" i="11"/>
  <c r="F35" i="13"/>
  <c r="K47" i="13"/>
  <c r="E30" i="14"/>
  <c r="F15" i="15"/>
  <c r="J21" i="7"/>
  <c r="M22" i="7" s="1"/>
  <c r="F16" i="15"/>
  <c r="G16" i="7"/>
  <c r="L16" i="7" s="1"/>
  <c r="G17" i="7"/>
  <c r="L17" i="7" s="1"/>
  <c r="H22" i="7"/>
  <c r="J20" i="10"/>
  <c r="L18" i="11"/>
  <c r="G40" i="13"/>
  <c r="G24" i="14"/>
  <c r="G36" i="14" s="1"/>
  <c r="F34" i="14"/>
  <c r="G34" i="14" s="1"/>
  <c r="F30" i="14"/>
  <c r="G30" i="14" s="1"/>
  <c r="Q21" i="7"/>
  <c r="O21" i="7"/>
  <c r="M16" i="7"/>
  <c r="I21" i="7"/>
  <c r="F40" i="13"/>
  <c r="K40" i="13" s="1"/>
  <c r="K41" i="13" s="1"/>
  <c r="E41" i="13"/>
  <c r="L19" i="7"/>
  <c r="D41" i="13"/>
  <c r="G47" i="13"/>
  <c r="H47" i="13" s="1"/>
  <c r="F37" i="13" l="1"/>
  <c r="O18" i="7"/>
  <c r="O20" i="7"/>
  <c r="Q20" i="7" s="1"/>
  <c r="O17" i="7"/>
  <c r="P17" i="7" s="1"/>
  <c r="F39" i="13"/>
  <c r="K39" i="13" s="1"/>
  <c r="K44" i="13" s="1"/>
  <c r="L21" i="7"/>
  <c r="M20" i="7"/>
  <c r="O16" i="7"/>
  <c r="Q16" i="7" s="1"/>
  <c r="M17" i="7"/>
  <c r="J47" i="13"/>
  <c r="K46" i="13"/>
  <c r="G46" i="13"/>
  <c r="H46" i="13" s="1"/>
  <c r="K45" i="13"/>
  <c r="K48" i="13"/>
  <c r="P21" i="7"/>
  <c r="L22" i="7"/>
  <c r="G44" i="13"/>
  <c r="H44" i="13" s="1"/>
  <c r="H39" i="13"/>
  <c r="Q18" i="7"/>
  <c r="P18" i="7"/>
  <c r="G41" i="13"/>
  <c r="M21" i="7"/>
  <c r="P20" i="7"/>
  <c r="P19" i="7"/>
  <c r="P16" i="7" l="1"/>
  <c r="O22" i="7"/>
  <c r="Q17" i="7"/>
  <c r="Q22" i="7" s="1"/>
  <c r="P22" i="7"/>
  <c r="G45" i="13"/>
  <c r="G48" i="13"/>
  <c r="H48" i="13" s="1"/>
  <c r="J46" i="13"/>
  <c r="J44" i="13"/>
  <c r="I44" i="13"/>
  <c r="I47" i="13" s="1"/>
  <c r="J48" i="13" l="1"/>
  <c r="I48" i="13"/>
  <c r="G49" i="13"/>
  <c r="H45" i="13"/>
  <c r="I46" i="13"/>
  <c r="I45" i="13" l="1"/>
  <c r="I49" i="13" s="1"/>
  <c r="H49" i="13"/>
  <c r="J45" i="13"/>
  <c r="J49" i="13" s="1"/>
</calcChain>
</file>

<file path=xl/sharedStrings.xml><?xml version="1.0" encoding="utf-8"?>
<sst xmlns="http://schemas.openxmlformats.org/spreadsheetml/2006/main" count="464" uniqueCount="248">
  <si>
    <t>Índice</t>
  </si>
  <si>
    <t>LA MEDICIÓN DE LA PRODUCTIVIDAD Y LAS FUENTES DEL CRECIMIENTO ECONÓMICO</t>
  </si>
  <si>
    <t>Ejercicios</t>
  </si>
  <si>
    <t>.</t>
  </si>
  <si>
    <t>2.</t>
  </si>
  <si>
    <t>3.</t>
  </si>
  <si>
    <t>4.</t>
  </si>
  <si>
    <t>5.</t>
  </si>
  <si>
    <t>7.</t>
  </si>
  <si>
    <t>8.</t>
  </si>
  <si>
    <t>Capítulo 8</t>
  </si>
  <si>
    <t>Técnicas de Medición Económica</t>
  </si>
  <si>
    <t>Preguntas</t>
  </si>
  <si>
    <t>¿Cuál es la tasa continua de crecimiento del producto si la productividad del trabajo crece a una tasa continua del 2% anual y el empleo aumenta a la tasa, también continua, del 1.5% anual? ¿Cuál sería su respuesta si las tasas fueran geométricas?</t>
  </si>
  <si>
    <t>Suponga que la economía está compuesta por dos sectores que en el momento tienen el mismo tamaño en términos de valor agregado. ¿Cuál es la tasa de crecimiento del PIB si uno de los sectores crece a razón del 20% anual y el otro a razón del 5%? ¿Obtendría el mismo resultado para el segundo año?</t>
  </si>
  <si>
    <t>¿Cuál es la elasticidad del valor agregado de cada uno de los dos sectores con respecto al PIB en el primer año? ¿Y en el segundo? Muestre que la suma ponderada de las elasticidades de los dos sectores es igual a uno. ¿Por qué tiene éste que ser el caso?</t>
  </si>
  <si>
    <t>A partir de la siguiente información descomponga el crecimiento económico anual promedio para el período completo 2000-2014 según las fuentes de demanda agregada (miles de millones de pesos constantes de 2005):</t>
  </si>
  <si>
    <t>Agregado</t>
  </si>
  <si>
    <t>2014p</t>
  </si>
  <si>
    <t>Producto Interno Bruto (PIB=C+G+I+X-M)</t>
  </si>
  <si>
    <t>Consumo de hogares (C)</t>
  </si>
  <si>
    <t>Consumo final del gobierno (G)</t>
  </si>
  <si>
    <t>Formación bruta de capital (I)</t>
  </si>
  <si>
    <t>Exportaciones  totales (X)</t>
  </si>
  <si>
    <t>Importaciones totales (M)</t>
  </si>
  <si>
    <t>Fuente: DANE, Cuentas Nacionales. El consumo de los hogares incluye el ajuste estadístico para conseguir la igualdad del PIB con sus componentes.</t>
  </si>
  <si>
    <t>A partir de la expresión presentada en el texto</t>
  </si>
  <si>
    <r>
      <rPr>
        <b/>
        <sz val="10"/>
        <color indexed="8"/>
        <rFont val="Times New Roman"/>
        <family val="1"/>
      </rPr>
      <t xml:space="preserve">suponga que por cada peso de ingreso total el consumo aumenta siempre 0.7 y que para lograr un peso de producción adicional siempre es preciso importar 0.2. Suponga que los demás componentes de la demanda son exógenos (es decir, no dependen de </t>
    </r>
    <r>
      <rPr>
        <b/>
        <i/>
        <sz val="10"/>
        <color indexed="8"/>
        <rFont val="Times New Roman"/>
        <family val="1"/>
      </rPr>
      <t>Y</t>
    </r>
    <r>
      <rPr>
        <b/>
        <sz val="10"/>
        <color indexed="8"/>
        <rFont val="Times New Roman"/>
        <family val="1"/>
      </rPr>
      <t xml:space="preserve"> ni de ninguna otra variable del modelo). ¿Cuánto sería el crecimiento económico si estos componentes exógenos de la demanda aumentaran todos 10%? ¿En cuántos pesos aumenta Y por cada peso que aumentan estos componentes exógenos?</t>
    </r>
  </si>
  <si>
    <r>
      <rPr>
        <b/>
        <sz val="10"/>
        <color indexed="8"/>
        <rFont val="Times New Roman"/>
        <family val="1"/>
      </rPr>
      <t xml:space="preserve">Demuestre que si cada factor recibe por remuneración su productividad marginal, la función de producción Cobb-Douglas implica que </t>
    </r>
    <r>
      <rPr>
        <b/>
        <sz val="10"/>
        <color indexed="8"/>
        <rFont val="Calibri"/>
        <family val="2"/>
      </rPr>
      <t>α</t>
    </r>
    <r>
      <rPr>
        <b/>
        <sz val="10"/>
        <color indexed="8"/>
        <rFont val="Times New Roman"/>
        <family val="1"/>
      </rPr>
      <t xml:space="preserve"> es la participación del capital en el ingreso ( y  1-</t>
    </r>
    <r>
      <rPr>
        <b/>
        <sz val="10"/>
        <color indexed="8"/>
        <rFont val="Calibri"/>
        <family val="2"/>
      </rPr>
      <t>α</t>
    </r>
    <r>
      <rPr>
        <b/>
        <sz val="10"/>
        <color indexed="8"/>
        <rFont val="Times New Roman"/>
        <family val="1"/>
      </rPr>
      <t xml:space="preserve">  es la participación del trabajo).</t>
    </r>
  </si>
  <si>
    <t>A partir de la siguiente información calcule la contribución del capital, el trabajo y la productividad al crecimiento económico colombiano en las décadas de 1970, 1980 y 1990, suponiendo que la participación del trabajo en el ingreso es 65%.</t>
  </si>
  <si>
    <t>Tasas de crecimiento</t>
  </si>
  <si>
    <t>Producto</t>
  </si>
  <si>
    <t>Trabajo</t>
  </si>
  <si>
    <t>Capital</t>
  </si>
  <si>
    <t>1961-1970</t>
  </si>
  <si>
    <t>1971-1980</t>
  </si>
  <si>
    <t>1981-1990</t>
  </si>
  <si>
    <t>1991-2000</t>
  </si>
  <si>
    <t>Fuente: Norman Loayza, Pablo Fajnzylber y César Calderón. Economic Growth in Latin America and the Caribbean: Stylized Facts, Explanations and Forecasts, Banco Mundial, Washington, D.C., junio 2002.</t>
  </si>
  <si>
    <t>8,9</t>
  </si>
  <si>
    <t>Téngase en cuenta ahora que la educación promedio de la fuerza de trabajo tuvo las siguientes tasas de crecimiento y respóndase nuevamente la pregunta anterior:</t>
  </si>
  <si>
    <t>Educación</t>
  </si>
  <si>
    <t>Fuente: Norman Loayza, Pablo Fajnzyber y César Calderón. "Economic Growth in Latin America and the Caribbean: Stylized Facts, Explanations and Forecasts", Banco Mundial, Washington, D.C., junio 2002.</t>
  </si>
  <si>
    <t>¿Cómo ajustaría los cálculos del ejercicio anterior para tener en cuenta que el trabajo no se utiliza plenamente? Por ejemplo, suponga que la tasa de desempleo estuvo constante en 10% hasta 1990 y que durante los noventa aumentó un punto porcentual por año. ¿Cuál fue entonces la contribución de la productividad (el residuo) en los noventa? ¿Cambia con esto el cálculo de décadas anteriores?</t>
  </si>
  <si>
    <t>Explique como ajustaría los cálculos anteriores para tener en cuenta: (a) los cambios en la utilización de la capacidad instalada, y (b) el número de horas trabajadas por persona. Sugiera otros ajustes que podrían hacerse para tener medidas más exactas de los cambios en la productividad total de los factores.</t>
  </si>
  <si>
    <t>Fuerza de trabajo (millones de personas)</t>
  </si>
  <si>
    <t>Sector tradicional</t>
  </si>
  <si>
    <t>Sector moderno</t>
  </si>
  <si>
    <t>Productividad laboral per capita (millones de pesos constantes)</t>
  </si>
  <si>
    <t>Relación capital/trabajo (millones de pesos constantes de capital por trabajador)</t>
  </si>
  <si>
    <t>Calcule lo siguiente:</t>
  </si>
  <si>
    <t>(a) Tasa de crecimiento anual de esta economía</t>
  </si>
  <si>
    <t>(b) Tasa de crecimiento de la fuerza de trabajo</t>
  </si>
  <si>
    <t>(c ) Tasa de crecimiento de la productividad laboral total, del sector tradicional y el moderno</t>
  </si>
  <si>
    <t>(d) Descomposición de la productividad laboral (por reasignación, dentro de los sectores y efecto interacción).</t>
  </si>
  <si>
    <t xml:space="preserve">Aplique la siguiente expresión a la información del ejercicio anterior, </t>
  </si>
  <si>
    <t>para obtener la contribución de la productividad total de los factores al crecimiento (suponga que la remuneración al trabajo ha tenido una participación estable en el ingreso del 60%). Explique el resultado.</t>
  </si>
  <si>
    <t xml:space="preserve">Compruebe que puede llegar al mismo resultado a partir de la ecuación del residuo de Solow, </t>
  </si>
  <si>
    <t>Calcule cuál sería la remuneración por trabajador en 1995 y en 2015. Interprete el resultado.</t>
  </si>
  <si>
    <t>Deduzca una expresión para descomponer los aumentos de la productividad laboral total para tres o más sectores en (a) por reasignación del empleo entre sectores, (b) por aumento de la productividad dentro de los sectores, y (c) por interacción entre los efectos anteriores.</t>
  </si>
  <si>
    <t>Regrese al Ejemplo 8.4 presentado en el texto</t>
  </si>
  <si>
    <r>
      <rPr>
        <b/>
        <sz val="10"/>
        <color indexed="20"/>
        <rFont val="Times New Roman"/>
        <family val="1"/>
      </rPr>
      <t xml:space="preserve">a)       Con los cálculos allí obtenidos, ¿en qué momento se tuvo el menor uso de los recursos potenciales de la economía, y el mayor? </t>
    </r>
  </si>
  <si>
    <t xml:space="preserve">b)       Calcule ahora usted con un método sencillo el PIB potencial a partir de los datos del producto observado incluidos en el ejemplo. (Sugerencia: pase los datos a logaritmos y calcule la tasa promedia de crecimiento de la serie en logaritmos). </t>
  </si>
  <si>
    <t xml:space="preserve">c)        Habrá observado que sus cálculos del PIB potencial son diferentes de los presentados en el ejemplo. Explique a qué puede deberse esto. </t>
  </si>
  <si>
    <t>d)        Calcule ahora el producto cíclico y la brecha del producto, y compare sus resultados con los obtenidos originalmente en el ejemplo. Intente responder nuevamente la pregunta a) y explique por qué su nueva respuesta es diferente de la inicial.</t>
  </si>
  <si>
    <t>Pregunta</t>
  </si>
  <si>
    <t>Respuesta</t>
  </si>
  <si>
    <t>Siguiendo la simbología utilizada en el texto:</t>
  </si>
  <si>
    <t>Si las tasas son geométricas deben convertirse a logarítmicas. Se tiene entonces:</t>
  </si>
  <si>
    <t xml:space="preserve">     g  =</t>
  </si>
  <si>
    <t>+</t>
  </si>
  <si>
    <r>
      <rPr>
        <b/>
        <sz val="10"/>
        <color indexed="8"/>
        <rFont val="Times New Roman"/>
        <family val="1"/>
      </rPr>
      <t xml:space="preserve">El promedio de los dos crecimientos, o sea, 12.5%. En el segundo año deben cambiarse las ponderaciones; así, para el sector </t>
    </r>
    <r>
      <rPr>
        <b/>
        <i/>
        <sz val="10"/>
        <color indexed="8"/>
        <rFont val="Times New Roman"/>
        <family val="1"/>
      </rPr>
      <t>a</t>
    </r>
    <r>
      <rPr>
        <b/>
        <sz val="10"/>
        <color indexed="8"/>
        <rFont val="Times New Roman"/>
        <family val="1"/>
      </rPr>
      <t xml:space="preserve"> </t>
    </r>
  </si>
  <si>
    <t>, como</t>
  </si>
  <si>
    <r>
      <rPr>
        <b/>
        <sz val="10"/>
        <color indexed="8"/>
        <rFont val="Times New Roman"/>
        <family val="1"/>
      </rPr>
      <t xml:space="preserve">De igual forma, para el sector </t>
    </r>
    <r>
      <rPr>
        <b/>
        <i/>
        <sz val="10"/>
        <color indexed="8"/>
        <rFont val="Times New Roman"/>
        <family val="1"/>
      </rPr>
      <t>b</t>
    </r>
  </si>
  <si>
    <t xml:space="preserve">Con las nuevas ponderaciones el crecimiento del PIB sería </t>
  </si>
  <si>
    <t>, luego</t>
  </si>
  <si>
    <r>
      <rPr>
        <b/>
        <sz val="10"/>
        <color indexed="8"/>
        <rFont val="Times New Roman"/>
        <family val="1"/>
      </rPr>
      <t xml:space="preserve">, dividiendo por </t>
    </r>
    <r>
      <rPr>
        <b/>
        <i/>
        <sz val="10"/>
        <color indexed="8"/>
        <rFont val="Times New Roman"/>
        <family val="1"/>
      </rPr>
      <t xml:space="preserve">PIB </t>
    </r>
    <r>
      <rPr>
        <b/>
        <sz val="10"/>
        <color indexed="8"/>
        <rFont val="Times New Roman"/>
        <family val="1"/>
      </rPr>
      <t xml:space="preserve">y multiplicando y dividiendo cada uno de los </t>
    </r>
  </si>
  <si>
    <r>
      <rPr>
        <b/>
        <sz val="10"/>
        <color indexed="8"/>
        <rFont val="Times New Roman"/>
        <family val="1"/>
      </rPr>
      <t>términos de la derecha por su respectivo</t>
    </r>
    <r>
      <rPr>
        <b/>
        <i/>
        <sz val="10"/>
        <color indexed="8"/>
        <rFont val="Times New Roman"/>
        <family val="1"/>
      </rPr>
      <t xml:space="preserve"> VA</t>
    </r>
    <r>
      <rPr>
        <b/>
        <sz val="10"/>
        <color indexed="8"/>
        <rFont val="Times New Roman"/>
        <family val="1"/>
      </rPr>
      <t>:</t>
    </r>
  </si>
  <si>
    <t>pasando el término de la izquierda a dividir se tiene el resultado buscado</t>
  </si>
  <si>
    <t>Participaciones iniciales</t>
  </si>
  <si>
    <t>Diferencias</t>
  </si>
  <si>
    <t>Variación en el período</t>
  </si>
  <si>
    <t>Tasa de crecimiento anual</t>
  </si>
  <si>
    <t>Descomposición a partir de las participaciones iniciales</t>
  </si>
  <si>
    <t>Descomposición a partir de las diferencias</t>
  </si>
  <si>
    <t>Por variaciones</t>
  </si>
  <si>
    <t>Por tasas de crecimiento</t>
  </si>
  <si>
    <t>Por diferencias</t>
  </si>
  <si>
    <t>Descomposición de la  tasa de variación  total 1995-2000</t>
  </si>
  <si>
    <t>Descomposición de la  tasa de crecimiento  anual 2000-2014</t>
  </si>
  <si>
    <t>Descomposición del crecimiento absoluto</t>
  </si>
  <si>
    <t>Descomposición de la  tasa de variación  total 2000-2014</t>
  </si>
  <si>
    <t xml:space="preserve">Consumo de los hogares </t>
  </si>
  <si>
    <t>C</t>
  </si>
  <si>
    <t>Consumo del gobierno</t>
  </si>
  <si>
    <t>G</t>
  </si>
  <si>
    <t>Inversión bruta de capital</t>
  </si>
  <si>
    <t>I</t>
  </si>
  <si>
    <t>Exportaciones de bienes y servicios</t>
  </si>
  <si>
    <t>X</t>
  </si>
  <si>
    <t xml:space="preserve">Importaciones de bienes y servicios </t>
  </si>
  <si>
    <t>M</t>
  </si>
  <si>
    <t>PIB = C + G + I + X - M</t>
  </si>
  <si>
    <t>PIB</t>
  </si>
  <si>
    <t>Chequeo</t>
  </si>
  <si>
    <r>
      <rPr>
        <b/>
        <sz val="10"/>
        <color indexed="8"/>
        <rFont val="Times New Roman"/>
        <family val="1"/>
      </rPr>
      <t xml:space="preserve">Llamando </t>
    </r>
    <r>
      <rPr>
        <b/>
        <i/>
        <sz val="10"/>
        <color indexed="8"/>
        <rFont val="Times New Roman"/>
        <family val="1"/>
      </rPr>
      <t>E</t>
    </r>
    <r>
      <rPr>
        <b/>
        <sz val="10"/>
        <color indexed="8"/>
        <rFont val="Times New Roman"/>
        <family val="1"/>
      </rPr>
      <t xml:space="preserve"> a los tres componentes exógenos la expresión queda así (el valor de 0,5 se deduce de que la suma de las participaciones de los componentes debe ser 1):</t>
    </r>
  </si>
  <si>
    <t>Nótese que si el consumo y las importaciones son proporciones fijas del producto, las tasas de crecimiento de esas tres variables deben ser iguales, por lo tanto</t>
  </si>
  <si>
    <r>
      <rPr>
        <b/>
        <sz val="10"/>
        <color indexed="8"/>
        <rFont val="Times New Roman"/>
        <family val="1"/>
      </rPr>
      <t xml:space="preserve">Esto quiere decir que la tasa de crecimiento de </t>
    </r>
    <r>
      <rPr>
        <b/>
        <i/>
        <sz val="10"/>
        <color indexed="8"/>
        <rFont val="Times New Roman"/>
        <family val="1"/>
      </rPr>
      <t>Y</t>
    </r>
    <r>
      <rPr>
        <b/>
        <sz val="10"/>
        <color indexed="8"/>
        <rFont val="Times New Roman"/>
        <family val="1"/>
      </rPr>
      <t xml:space="preserve">, y del conjunto de los componentes exógenos </t>
    </r>
    <r>
      <rPr>
        <b/>
        <i/>
        <sz val="10"/>
        <color indexed="8"/>
        <rFont val="Times New Roman"/>
        <family val="1"/>
      </rPr>
      <t>E</t>
    </r>
    <r>
      <rPr>
        <b/>
        <sz val="10"/>
        <color indexed="8"/>
        <rFont val="Times New Roman"/>
        <family val="1"/>
      </rPr>
      <t xml:space="preserve">, es la misma. Por consiguiente, el crecimiento será 10%. Esta simetría no depende de los coeficientes que usemos, como se invita a comprobarlo. Por lo tanto, si las participaciones de los componentes endógenos de la demanda están dados, la economía crecerá igual que sus componentes exógenos. En nuestro caso, como los componentes exógenos representan el 50% de la demanda agregada, eso quiere decir que por cada peso de aumento de esos componentes el </t>
    </r>
    <r>
      <rPr>
        <b/>
        <i/>
        <sz val="10"/>
        <color indexed="8"/>
        <rFont val="Times New Roman"/>
        <family val="1"/>
      </rPr>
      <t>PIB</t>
    </r>
    <r>
      <rPr>
        <b/>
        <sz val="10"/>
        <color indexed="8"/>
        <rFont val="Times New Roman"/>
        <family val="1"/>
      </rPr>
      <t xml:space="preserve"> aumentará dos pesos, lo cual implica un multiplicador de 2. </t>
    </r>
  </si>
  <si>
    <r>
      <rPr>
        <b/>
        <sz val="10"/>
        <color indexed="8"/>
        <rFont val="Times New Roman"/>
        <family val="1"/>
      </rPr>
      <t xml:space="preserve">Demuestre que si cada factor recibe por remuneración su productividad marginal, la función de producción Cobb-Douglas implica que </t>
    </r>
    <r>
      <rPr>
        <b/>
        <sz val="10"/>
        <color indexed="8"/>
        <rFont val="Calibri"/>
        <family val="2"/>
      </rPr>
      <t>α</t>
    </r>
    <r>
      <rPr>
        <b/>
        <sz val="10"/>
        <color indexed="8"/>
        <rFont val="Times New Roman"/>
        <family val="1"/>
      </rPr>
      <t xml:space="preserve"> es la participación del capital en el ingreso (y 1-</t>
    </r>
    <r>
      <rPr>
        <b/>
        <sz val="10"/>
        <color indexed="8"/>
        <rFont val="Calibri"/>
        <family val="2"/>
      </rPr>
      <t>α</t>
    </r>
    <r>
      <rPr>
        <b/>
        <sz val="10"/>
        <color indexed="8"/>
        <rFont val="Times New Roman"/>
        <family val="1"/>
      </rPr>
      <t xml:space="preserve"> es la participación del trabajo).</t>
    </r>
  </si>
  <si>
    <t>Siendo la función de producción:</t>
  </si>
  <si>
    <t>La derivada parcial de Y con respecto a K es la productividad marginal de K:</t>
  </si>
  <si>
    <t>Si ésa es la remuneración de cada unidad marginal de capital, entonces todo el capital tendrá que recibir K veces esa remuneración:</t>
  </si>
  <si>
    <t xml:space="preserve">Lo cual es lo mismo que </t>
  </si>
  <si>
    <r>
      <rPr>
        <b/>
        <sz val="10"/>
        <color indexed="8"/>
        <rFont val="Times New Roman"/>
        <family val="1"/>
      </rPr>
      <t xml:space="preserve">Lo que no es otra cosa que </t>
    </r>
    <r>
      <rPr>
        <sz val="10"/>
        <color indexed="8"/>
        <rFont val="Symbol"/>
        <family val="1"/>
        <charset val="2"/>
      </rPr>
      <t>α</t>
    </r>
    <r>
      <rPr>
        <b/>
        <sz val="10"/>
        <color indexed="8"/>
        <rFont val="Times New Roman"/>
        <family val="1"/>
      </rPr>
      <t>Y. Por supuesto, el mismo razonamiento aplica al trabajo.</t>
    </r>
  </si>
  <si>
    <t>Período</t>
  </si>
  <si>
    <t>Contribuciones al crecimiento</t>
  </si>
  <si>
    <t>Residuo=a</t>
  </si>
  <si>
    <t xml:space="preserve">1961-1970 </t>
  </si>
  <si>
    <t xml:space="preserve">1991-2000 </t>
  </si>
  <si>
    <t>Memo:</t>
  </si>
  <si>
    <t>a</t>
  </si>
  <si>
    <t xml:space="preserve">1981-1990 </t>
  </si>
  <si>
    <t>α</t>
  </si>
  <si>
    <t>Obsérvese que los residuos son ahora menores porque la educación aumenta (excepto en los sesentas). Vale la pena notar que en el estudio de Loayza, et. al. de donde provienen estos cálculos no se mide directamente el crecimiento de los años promedio de educación de la fuerza de trabajo, sino el crecimiento del capital humano, el cual se define como un promedio ponderado de los retornos a la educación por grupos de educación (sin educación, primaria, secundaria, terciaria), donde las ponderaciones son las participaciones de cada grupo en el total de la fuerza de trabajo.</t>
  </si>
  <si>
    <t xml:space="preserve">La tasa de crecimiento del trabajo en los noventas es ahora: </t>
  </si>
  <si>
    <t>Sustituyendo este valor en los cálculos anteriores se deduce que la contribución de la productividad es ahora 0.32% anual (en vez de -0.87%). Nótese que la productividad tiene ahora una contribución mayor porque estamos deduciendo el efecto del mayor desempleo. Los cálculos de décadas anteriores no cambian pues, si la tasa de desempleo era constante, crecían igual el empleo y la fuerza de trabajo. (Esto no fue exactamente así, por supuesto).</t>
  </si>
  <si>
    <r>
      <rPr>
        <b/>
        <sz val="10"/>
        <color indexed="8"/>
        <rFont val="Times New Roman"/>
        <family val="1"/>
      </rPr>
      <t>d(Y/L) = dm [(Y/L)</t>
    </r>
    <r>
      <rPr>
        <b/>
        <vertAlign val="subscript"/>
        <sz val="10"/>
        <color indexed="8"/>
        <rFont val="Times New Roman"/>
        <family val="1"/>
      </rPr>
      <t xml:space="preserve"> m</t>
    </r>
    <r>
      <rPr>
        <b/>
        <sz val="10"/>
        <color indexed="8"/>
        <rFont val="Times New Roman"/>
        <family val="1"/>
      </rPr>
      <t xml:space="preserve"> –(Y/L)</t>
    </r>
    <r>
      <rPr>
        <b/>
        <vertAlign val="subscript"/>
        <sz val="10"/>
        <color indexed="8"/>
        <rFont val="Times New Roman"/>
        <family val="1"/>
      </rPr>
      <t>t</t>
    </r>
    <r>
      <rPr>
        <b/>
        <sz val="10"/>
        <color indexed="8"/>
        <rFont val="Times New Roman"/>
        <family val="1"/>
      </rPr>
      <t xml:space="preserve"> ]  +  [ m d( Y/L)</t>
    </r>
    <r>
      <rPr>
        <b/>
        <vertAlign val="subscript"/>
        <sz val="10"/>
        <color indexed="8"/>
        <rFont val="Times New Roman"/>
        <family val="1"/>
      </rPr>
      <t xml:space="preserve">m  </t>
    </r>
    <r>
      <rPr>
        <b/>
        <sz val="10"/>
        <color indexed="8"/>
        <rFont val="Times New Roman"/>
        <family val="1"/>
      </rPr>
      <t>+  t d(Y/L)</t>
    </r>
    <r>
      <rPr>
        <b/>
        <vertAlign val="subscript"/>
        <sz val="10"/>
        <color indexed="8"/>
        <rFont val="Times New Roman"/>
        <family val="1"/>
      </rPr>
      <t xml:space="preserve"> t</t>
    </r>
    <r>
      <rPr>
        <b/>
        <sz val="10"/>
        <color indexed="8"/>
        <rFont val="Times New Roman"/>
        <family val="1"/>
      </rPr>
      <t xml:space="preserve"> ]  +  dm [ d( Y/L)</t>
    </r>
    <r>
      <rPr>
        <b/>
        <vertAlign val="subscript"/>
        <sz val="10"/>
        <color indexed="8"/>
        <rFont val="Times New Roman"/>
        <family val="1"/>
      </rPr>
      <t xml:space="preserve">m  </t>
    </r>
    <r>
      <rPr>
        <b/>
        <sz val="10"/>
        <color indexed="8"/>
        <rFont val="Times New Roman"/>
        <family val="1"/>
      </rPr>
      <t>- d(Y/L)</t>
    </r>
    <r>
      <rPr>
        <b/>
        <vertAlign val="subscript"/>
        <sz val="10"/>
        <color indexed="8"/>
        <rFont val="Times New Roman"/>
        <family val="1"/>
      </rPr>
      <t xml:space="preserve"> t </t>
    </r>
    <r>
      <rPr>
        <b/>
        <sz val="10"/>
        <color indexed="8"/>
        <rFont val="Times New Roman"/>
        <family val="1"/>
      </rPr>
      <t>]</t>
    </r>
  </si>
  <si>
    <t>Cambios</t>
  </si>
  <si>
    <t>Tasas de crecimiento anual</t>
  </si>
  <si>
    <t>Período completo, valor absoluto</t>
  </si>
  <si>
    <t>Período completo, variación</t>
  </si>
  <si>
    <t>Anual, proporcional</t>
  </si>
  <si>
    <t>Anual, implicito</t>
  </si>
  <si>
    <t>Anual, a partir de tasas</t>
  </si>
  <si>
    <t>Total</t>
  </si>
  <si>
    <t>Sector tradicional, (Y/L) t</t>
  </si>
  <si>
    <t>Sector moderno, (Y/L) m</t>
  </si>
  <si>
    <t>Cálculos para la descomposición</t>
  </si>
  <si>
    <t>Productividad laboral nacional, Y/L</t>
  </si>
  <si>
    <t>Participación sector tradicionall, t</t>
  </si>
  <si>
    <t>Participación sector moderno, m</t>
  </si>
  <si>
    <r>
      <rPr>
        <sz val="10"/>
        <color indexed="8"/>
        <rFont val="Times New Roman"/>
        <family val="1"/>
      </rPr>
      <t>(Y/L)</t>
    </r>
    <r>
      <rPr>
        <vertAlign val="subscript"/>
        <sz val="10"/>
        <color indexed="8"/>
        <rFont val="Times New Roman"/>
        <family val="1"/>
      </rPr>
      <t xml:space="preserve"> m</t>
    </r>
    <r>
      <rPr>
        <sz val="10"/>
        <color indexed="8"/>
        <rFont val="Times New Roman"/>
        <family val="1"/>
      </rPr>
      <t xml:space="preserve"> –(Y/L)</t>
    </r>
    <r>
      <rPr>
        <vertAlign val="subscript"/>
        <sz val="10"/>
        <color indexed="8"/>
        <rFont val="Times New Roman"/>
        <family val="1"/>
      </rPr>
      <t>t</t>
    </r>
    <r>
      <rPr>
        <sz val="10"/>
        <color indexed="8"/>
        <rFont val="Times New Roman"/>
        <family val="1"/>
      </rPr>
      <t xml:space="preserve"> </t>
    </r>
  </si>
  <si>
    <t>Descomposición</t>
  </si>
  <si>
    <t xml:space="preserve">d(Y/L) </t>
  </si>
  <si>
    <t xml:space="preserve">dm [(Y/L) m –(Y/L)t ]  </t>
  </si>
  <si>
    <t xml:space="preserve">m d( Y/L)m  </t>
  </si>
  <si>
    <t xml:space="preserve">t d(Y/L) t ] </t>
  </si>
  <si>
    <t>dm [ d( Y/L)m  - d(Y/L) t ]</t>
  </si>
  <si>
    <t>(a)    Tasa de crecimiento anual de esta economía: 3,997%</t>
  </si>
  <si>
    <t>(b)   Tasa de crecimiento de la oferta laboral: 1,449%</t>
  </si>
  <si>
    <t>(c)    Tasa de crecimiento de la productividad laboral total, del sector tradicional y el moderno: 2,512%, 2,048%, 1,122%. Note que la productividad laboral total crece más rápido que la productividad laboral de cualquiera de los dos sectores (¿entiende por qué?)</t>
  </si>
  <si>
    <t>(d)   Descomposición de la productividad laboral (por reasignación, dentro de los sectores y efecto interacción). En tasas anuales el 2,512% de aumento de la productividad laboral total resulta de 1,017% por reasignación del empleo hacia el sector tradicional, 0,586% por aumento de la productividad dentro del sector moderno, 0,782% por aumento de la productividad dentro del sector tradicional y 0,127% por interacción entre uno y otro efectos.</t>
  </si>
  <si>
    <t xml:space="preserve">Nótese que los resultados no serían exactos si se hicieran los cálculos a partir de tasas anuales, en lugar de hacerlos con base en las variaciones para el período completo y luego asignar las contribuciones proporcionalmente, que es lo que hemos hecho en la hoja de cálculo. Se invita al lector a comprobarlo por sí mismo y tratar de entender porqué. </t>
  </si>
  <si>
    <t>Capital total</t>
  </si>
  <si>
    <t>Relación capital/trabajo total</t>
  </si>
  <si>
    <t xml:space="preserve">Productividad del trabajo </t>
  </si>
  <si>
    <t>Productividad total de los factores (a)</t>
  </si>
  <si>
    <t>Por consiguiente</t>
  </si>
  <si>
    <t>2,512% = a + 4,138*0,4</t>
  </si>
  <si>
    <t>a = 0,869%</t>
  </si>
  <si>
    <t>Esto significa que el aumento de la productividad laboral se ha debido en dos terceras partes, aproximadamente, a profundización en el uso del capital y una tercera ha sido el resultado de mayor eficiencia en el uso de recursos productivos.</t>
  </si>
  <si>
    <t>Fuerza de trabajo total (millones)</t>
  </si>
  <si>
    <t>Remuneración laboral total</t>
  </si>
  <si>
    <t>Remuneración por trabajador</t>
  </si>
  <si>
    <t>La remuneración por trabajador pasó de 4 a 6.57 millones de pesos. Esto implica una tasa de crecimiento de los salarios reales de 2,512% anual. Esta es la misma tasa de crecimiento de la productividad laboral que habíamos encontrado. (Asegúrese que entiende porqué).</t>
  </si>
  <si>
    <t>Se puede partir de que la productividad laboral total es un promedio ponderado de las productividades laborales de los sectores, donde las ponderaciones son las participaciones en el empleo:</t>
  </si>
  <si>
    <t>Se trata sencillamente de tomar diferencias de cada uno de esos componentes i de esa expresión, es decir:</t>
  </si>
  <si>
    <t>El primer término a la derecha es el aporte de las reasignaciones, el segundo es el aporte de los aumentos de productividad dentro de cada sector y el tercero son las interacciones. Nótese que el tercer término puede sumarse a cualquiera de los otros dos. Si se agrega al segundo término, quiere decir que los aumentos de productividad dentro de los sectores quedarán ponderados no ya por las participaciones iniciales en el empleo sino por las finales. Esta reagrupación es cómoda porque, como hemos visto, el efecto interacción suele ser muy pequeño. Para fines de presentación de resultados cuando se aplica esta fórmula, es conveniente presentar solo el total del primer término a la derecha (es decir el efecto total de reasignación), y cada uno de los resultados por sectores del segundo término (es decir, el origen sectorial de los aumentos de productividad dentro de los sectores).</t>
  </si>
  <si>
    <t>Bibliografía y fuentes estadísticas</t>
  </si>
  <si>
    <t>Fuentes y métodos</t>
  </si>
  <si>
    <r>
      <rPr>
        <sz val="10"/>
        <color indexed="8"/>
        <rFont val="Times New Roman"/>
        <family val="1"/>
      </rPr>
      <t xml:space="preserve">Barro, Robert y Xavier Sala-I-Martin. </t>
    </r>
    <r>
      <rPr>
        <i/>
        <sz val="10"/>
        <color indexed="8"/>
        <rFont val="Times New Roman"/>
        <family val="1"/>
      </rPr>
      <t>Economic Growth: Second Edition</t>
    </r>
    <r>
      <rPr>
        <sz val="10"/>
        <color indexed="8"/>
        <rFont val="Times New Roman"/>
        <family val="1"/>
      </rPr>
      <t>. MIT Press, 2003. Uno de los libros de texto más populares sobre crecimiento económico a nivel intermedio.</t>
    </r>
  </si>
  <si>
    <r>
      <rPr>
        <sz val="10"/>
        <color indexed="8"/>
        <rFont val="Times New Roman"/>
        <family val="1"/>
      </rPr>
      <t xml:space="preserve">Romer, David, </t>
    </r>
    <r>
      <rPr>
        <i/>
        <sz val="10"/>
        <color indexed="8"/>
        <rFont val="Times New Roman"/>
        <family val="1"/>
      </rPr>
      <t>Advanced Macroeconomics</t>
    </r>
    <r>
      <rPr>
        <sz val="10"/>
        <color indexed="8"/>
        <rFont val="Times New Roman"/>
        <family val="1"/>
      </rPr>
      <t>. New York: McGraw-Hill. Second edition, 2001.</t>
    </r>
  </si>
  <si>
    <t>Aplicaciones y fuentes de información</t>
  </si>
  <si>
    <r>
      <rPr>
        <sz val="9"/>
        <color indexed="20"/>
        <rFont val="Times New Roman"/>
        <family val="1"/>
      </rPr>
      <t xml:space="preserve">Rodríguez, Norberto, José Luis Torres y Andrés Velasco. “La estimación de un indicador de brecha del producto a partir de encuestas y datos reales”. </t>
    </r>
    <r>
      <rPr>
        <i/>
        <sz val="9"/>
        <color indexed="20"/>
        <rFont val="Times New Roman"/>
        <family val="1"/>
      </rPr>
      <t>Serie Borradores de Economía</t>
    </r>
    <r>
      <rPr>
        <sz val="9"/>
        <color indexed="20"/>
        <rFont val="Times New Roman"/>
        <family val="1"/>
      </rPr>
      <t>, Banco de la República, abril 2006.</t>
    </r>
  </si>
  <si>
    <t>Considere la siguiente información sobre una economía de muy bajo nivel de desarrollo en 2000, que ha tenido dos décadas de crecimiento sostenido:</t>
  </si>
  <si>
    <t>Calcule cuál sería la remuneración por trabajador en 2000 y en 2020. Interprete el resultado.</t>
  </si>
  <si>
    <r>
      <t xml:space="preserve">Llamando r a las tasas de crecimiento del sector </t>
    </r>
    <r>
      <rPr>
        <b/>
        <sz val="10"/>
        <color rgb="FF000000"/>
        <rFont val="Times New Roman"/>
        <family val="1"/>
      </rPr>
      <t>x</t>
    </r>
    <r>
      <rPr>
        <b/>
        <sz val="10"/>
        <color indexed="8"/>
        <rFont val="Times New Roman"/>
        <family val="1"/>
      </rPr>
      <t xml:space="preserve"> en el período i se tienen las siguientes elasticidades:</t>
    </r>
  </si>
  <si>
    <t>Puede comprobarse numéricamente que la suma ponderada de las elasticidades es igual a uno. Esto puede demostrarse formalmente así:</t>
  </si>
  <si>
    <t>Obsérvese que el método de descomposición ponderando con las participaciones iniciales de la columna G es correcto cuando se aplica a la variación total del período, como se hace en la columna L, pero no cuando se aplica a las tasas de crecimiento anual (columna M). Si se quiere descomponer la tasa anual de crecimiento, es mejor hacerlo de acuerdo con las diferencias, como se hace en la columna Q.</t>
  </si>
  <si>
    <t>Cárdenas, Mauricio. Introducción a la economía colombiana. Fedesarrollo- Alpha
Editorial, cuarta edición, 2020. El mejor y más completo libro de texto de economía
colombiana. El Capítulo 3 está dedicado al crecimiento económico.</t>
  </si>
  <si>
    <t>Lora, Eduardo. Economía esencial de Colombia: Las raíces de la crisis. Debate,
Penguin Random House, Segunda edición, 2021. El capítulo 3 es una introducción
muy básica al problema del crecimiento en Colombia.</t>
  </si>
  <si>
    <t>Mankiw, N. Gregory. Principles of Economics. Cengage Learning, 2020. Es el
libro de texto de introducción a la economía más utilizado en el mundo. El
capítulo 14 está dedicado al crecimiento económico.</t>
  </si>
  <si>
    <t>LAKLEMS (2021). LAKLEMS: Crecimiento Económico y Productividad en América Latina. Julio de 2021. Base de datos disponible en: http://www.laklems.net/ Contiene las bases detalladas de los cálculos de la productividad total de los factores para países latinoamericanos según el primero de los dos enfoques de la sección 8.4. Penn World Table, version 10.0 (2021): https://www.rug.nl/ggdc/productivity/pwt/ Contiene las series históricas por país de la productividad total de los factores según el segundo de los enfoques de la sección 8.4.</t>
  </si>
  <si>
    <t>Inklaar, Robert, and Marcel P. Timmer. “Capital, Labor and TFP in PWT8. 0.” University of Groningen (unpublished) (2013): 23-24. Explican de forma muy clara y sencilla la metodología de medición de la productividad total de los factores que usa la Penn World Table, según el segundo de los enfoques de la sección 8.4</t>
  </si>
  <si>
    <t>DANE. Boletín Técnico: Productividad Total de los Factores (PTF) 2021pr. Presenta los resultados y explica la metodología más reciente siguiendo el primero de los enfoques presentados en la sección 8.4</t>
  </si>
  <si>
    <t>The Conference Board. “Total Economy Database™ Summary Tables”, April 2022. https://www.conference-board.org/data/economydatabase/totaleconomy-database-productivity Explica los métodos básicos y resultados de cálculo de la productividad total de los factores según el primero de los enfoques explicado en la sección 8.4.</t>
  </si>
  <si>
    <t>Torres, José Luis. “La estimación de la brecha del producto en Colombia.” Borradores
de Economía; No. 462 (2007).</t>
  </si>
  <si>
    <t>Respuesta 8.4</t>
  </si>
  <si>
    <t>Respuesta 8.13</t>
  </si>
  <si>
    <t>Respuesta 8.16</t>
  </si>
  <si>
    <r>
      <t xml:space="preserve">Suponga ahora que a partir del segundo año el crecimiento del </t>
    </r>
    <r>
      <rPr>
        <b/>
        <i/>
        <sz val="10"/>
        <color indexed="20"/>
        <rFont val="Times New Roman"/>
        <family val="1"/>
      </rPr>
      <t>PIB</t>
    </r>
    <r>
      <rPr>
        <b/>
        <sz val="10"/>
        <color indexed="20"/>
        <rFont val="Times New Roman"/>
        <family val="1"/>
      </rPr>
      <t xml:space="preserve"> permanece constante y que las elasticidades del segundo año no se modifican. ¿Cuál será la participación de cada sector cinco años más tarde, es decir, en el séptimo año? </t>
    </r>
  </si>
  <si>
    <r>
      <rPr>
        <b/>
        <sz val="10"/>
        <color rgb="FF000000"/>
        <rFont val="Arial"/>
        <family val="2"/>
      </rPr>
      <t>a</t>
    </r>
    <r>
      <rPr>
        <sz val="10"/>
        <color indexed="8"/>
        <rFont val="Arial"/>
        <family val="2"/>
      </rPr>
      <t xml:space="preserve"> Septimo año = 0.8</t>
    </r>
  </si>
  <si>
    <r>
      <rPr>
        <b/>
        <sz val="10"/>
        <color rgb="FF000000"/>
        <rFont val="Arial"/>
        <family val="2"/>
      </rPr>
      <t>b</t>
    </r>
    <r>
      <rPr>
        <sz val="10"/>
        <color indexed="8"/>
        <rFont val="Arial"/>
        <family val="2"/>
      </rPr>
      <t xml:space="preserve"> Septimo año= 0.2</t>
    </r>
  </si>
  <si>
    <r>
      <t>Participación del sector</t>
    </r>
    <r>
      <rPr>
        <b/>
        <sz val="10"/>
        <color rgb="FF000000"/>
        <rFont val="Arial"/>
        <family val="2"/>
      </rPr>
      <t xml:space="preserve"> a</t>
    </r>
    <r>
      <rPr>
        <sz val="10"/>
        <color indexed="8"/>
        <rFont val="Arial"/>
        <family val="2"/>
      </rPr>
      <t xml:space="preserve"> séptimo año = (1.538 * r) / ((1.538 * r) + (0.385 * r))</t>
    </r>
  </si>
  <si>
    <r>
      <t xml:space="preserve">Participación del sector </t>
    </r>
    <r>
      <rPr>
        <b/>
        <sz val="10"/>
        <color rgb="FF000000"/>
        <rFont val="Arial"/>
        <family val="2"/>
      </rPr>
      <t>b</t>
    </r>
    <r>
      <rPr>
        <sz val="10"/>
        <color indexed="8"/>
        <rFont val="Arial"/>
        <family val="2"/>
      </rPr>
      <t xml:space="preserve"> séptimo año = (0.385 * r) / ((1.538 * r) + (0.385 * r))</t>
    </r>
  </si>
  <si>
    <r>
      <t xml:space="preserve">La participación del sector </t>
    </r>
    <r>
      <rPr>
        <b/>
        <sz val="10"/>
        <color rgb="FF000000"/>
        <rFont val="Arial"/>
        <family val="2"/>
      </rPr>
      <t>a</t>
    </r>
    <r>
      <rPr>
        <sz val="10"/>
        <color indexed="8"/>
        <rFont val="Arial"/>
        <family val="2"/>
      </rPr>
      <t xml:space="preserve"> será del 80% y la participación del sector</t>
    </r>
    <r>
      <rPr>
        <b/>
        <sz val="10"/>
        <color rgb="FF000000"/>
        <rFont val="Arial"/>
        <family val="2"/>
      </rPr>
      <t xml:space="preserve"> b</t>
    </r>
    <r>
      <rPr>
        <sz val="10"/>
        <color indexed="8"/>
        <rFont val="Arial"/>
        <family val="2"/>
      </rPr>
      <t xml:space="preserve"> será del 20% en el séptimo año.</t>
    </r>
  </si>
  <si>
    <t>*</t>
  </si>
  <si>
    <t xml:space="preserve">Reemplazando </t>
  </si>
  <si>
    <t>a=3.997%-(0.4*(5.647%))-((1-0.4)*1.449%)</t>
  </si>
  <si>
    <t>a =</t>
  </si>
  <si>
    <t>Ejercicio 8.1</t>
  </si>
  <si>
    <t>Ejercicio 8.2</t>
  </si>
  <si>
    <t>Ejercicio 8.3</t>
  </si>
  <si>
    <t>Ejercicio 8.4</t>
  </si>
  <si>
    <t>Ejercicio 8.5</t>
  </si>
  <si>
    <t>Ejercicio 8.6</t>
  </si>
  <si>
    <t>Ejercicio 8.7</t>
  </si>
  <si>
    <t>Ejercicio 8.8</t>
  </si>
  <si>
    <t>Ejercicio 8.9</t>
  </si>
  <si>
    <t>Ejercicio 8.10</t>
  </si>
  <si>
    <t>Ejercicio 8.11</t>
  </si>
  <si>
    <t>Ejercicio 8.12</t>
  </si>
  <si>
    <t>Ejercicio 8.13</t>
  </si>
  <si>
    <t>Ejercicio 8.14</t>
  </si>
  <si>
    <t>Ejercicio 8.15</t>
  </si>
  <si>
    <t>Ejercicio 8.16</t>
  </si>
  <si>
    <t>Respuesta 8.1</t>
  </si>
  <si>
    <t>Respuesta 8.2</t>
  </si>
  <si>
    <t>Respuesta 8.3</t>
  </si>
  <si>
    <t>Respuesta 8.5</t>
  </si>
  <si>
    <t>Respuesta 8.6</t>
  </si>
  <si>
    <t>Respuesta 8.7</t>
  </si>
  <si>
    <t>Respuesta 8.8</t>
  </si>
  <si>
    <t>Respuesta 8.9</t>
  </si>
  <si>
    <t>Respuesta 8.10</t>
  </si>
  <si>
    <t>Respuesta 8.11</t>
  </si>
  <si>
    <t>Respuesta 8.12</t>
  </si>
  <si>
    <t>Respuesta 8.14</t>
  </si>
  <si>
    <t>Respuesta 8.15</t>
  </si>
  <si>
    <t>Volver al índice</t>
  </si>
  <si>
    <t>Ir a respuesta 8.1</t>
  </si>
  <si>
    <t>Ir a respuesta 8.2</t>
  </si>
  <si>
    <t>Ir a respuesta 8.3</t>
  </si>
  <si>
    <t>Ir a respuesta 8.4</t>
  </si>
  <si>
    <t>Ir a respuesta 8.5</t>
  </si>
  <si>
    <t>Ir a respuesta 8.6</t>
  </si>
  <si>
    <t>Ir a respuesta 8.7</t>
  </si>
  <si>
    <t>Ir a respuesta 8.8</t>
  </si>
  <si>
    <t>Ir a respuesta 8.9</t>
  </si>
  <si>
    <t>Ir a respuesta 8.10</t>
  </si>
  <si>
    <t>Ir a respuesta 8.11</t>
  </si>
  <si>
    <t>Ir a respuesta 8.12</t>
  </si>
  <si>
    <t>Ir a respuesta 8.13</t>
  </si>
  <si>
    <t>Ir a respuesta 8.14</t>
  </si>
  <si>
    <t>Ir a respuesta 8.15</t>
  </si>
  <si>
    <t>Ir  a respuesta 8.16</t>
  </si>
  <si>
    <t>Volver a ejercicios</t>
  </si>
  <si>
    <r>
      <rPr>
        <u/>
        <sz val="10"/>
        <color theme="10"/>
        <rFont val="Arial"/>
        <family val="2"/>
      </rPr>
      <t>Volver al índice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</si>
</sst>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quot; &quot;* #,##0&quot; &quot;;&quot; &quot;* \(#,##0\);&quot; &quot;* &quot;-&quot;??&quot; &quot;"/>
    <numFmt numFmtId="166" formatCode="0.0%"/>
    <numFmt numFmtId="167" formatCode="0.0000"/>
    <numFmt numFmtId="168" formatCode="0.000"/>
    <numFmt numFmtId="169" formatCode="&quot; &quot;* #,##0.000&quot; &quot;;&quot; &quot;* \(#,##0.000\);&quot; &quot;* &quot;-&quot;??&quot; &quot;"/>
    <numFmt numFmtId="170" formatCode="&quot; &quot;* #,##0.0&quot; &quot;;&quot; &quot;* \(#,##0.0\);&quot; &quot;* &quot;-&quot;??&quot; &quot;"/>
    <numFmt numFmtId="171" formatCode="0.000%"/>
    <numFmt numFmtId="172" formatCode="&quot; &quot;* #,##0.00&quot; &quot;;&quot; &quot;* \(#,##0.00\);&quot; &quot;* &quot;-&quot;??&quot; &quot;"/>
  </numFmts>
  <fonts count="61">
    <font>
      <sz val="10"/>
      <color indexed="8"/>
      <name val="Arial"/>
    </font>
    <font>
      <sz val="12"/>
      <color indexed="8"/>
      <name val="Arial"/>
      <family val="2"/>
    </font>
    <font>
      <b/>
      <sz val="8"/>
      <color indexed="14"/>
      <name val="Times New Roman"/>
      <family val="1"/>
    </font>
    <font>
      <b/>
      <sz val="14"/>
      <color indexed="12"/>
      <name val="Times New Roman"/>
      <family val="1"/>
    </font>
    <font>
      <b/>
      <sz val="16"/>
      <color indexed="16"/>
      <name val="Times New Roman"/>
      <family val="1"/>
    </font>
    <font>
      <sz val="10"/>
      <color indexed="16"/>
      <name val="Times New Roman"/>
      <family val="1"/>
    </font>
    <font>
      <i/>
      <sz val="10"/>
      <color indexed="16"/>
      <name val="Times New Roman"/>
      <family val="1"/>
    </font>
    <font>
      <b/>
      <i/>
      <sz val="10"/>
      <color indexed="8"/>
      <name val="Times New Roman"/>
      <family val="1"/>
    </font>
    <font>
      <b/>
      <i/>
      <u/>
      <sz val="10"/>
      <color indexed="18"/>
      <name val="Times New Roman"/>
      <family val="1"/>
    </font>
    <font>
      <b/>
      <i/>
      <u/>
      <sz val="10"/>
      <color indexed="8"/>
      <name val="Times New Roman"/>
      <family val="1"/>
    </font>
    <font>
      <b/>
      <i/>
      <sz val="14"/>
      <color indexed="8"/>
      <name val="Times New Roman"/>
      <family val="1"/>
    </font>
    <font>
      <b/>
      <sz val="14"/>
      <color indexed="16"/>
      <name val="Times New Roman"/>
      <family val="1"/>
    </font>
    <font>
      <b/>
      <sz val="10"/>
      <color indexed="8"/>
      <name val="Times New Roman"/>
      <family val="1"/>
    </font>
    <font>
      <b/>
      <sz val="10"/>
      <color indexed="19"/>
      <name val="Times New Roman"/>
      <family val="1"/>
    </font>
    <font>
      <b/>
      <sz val="12"/>
      <color indexed="12"/>
      <name val="Times New Roman"/>
      <family val="1"/>
    </font>
    <font>
      <i/>
      <u/>
      <sz val="10"/>
      <color indexed="8"/>
      <name val="Times New Roman"/>
      <family val="1"/>
    </font>
    <font>
      <sz val="10"/>
      <color indexed="8"/>
      <name val="Times New Roman"/>
      <family val="1"/>
    </font>
    <font>
      <b/>
      <sz val="10"/>
      <color indexed="14"/>
      <name val="Times New Roman"/>
      <family val="1"/>
    </font>
    <font>
      <b/>
      <vertAlign val="superscript"/>
      <sz val="10"/>
      <color indexed="14"/>
      <name val="Times New Roman"/>
      <family val="1"/>
    </font>
    <font>
      <b/>
      <u/>
      <sz val="10"/>
      <color indexed="14"/>
      <name val="Times New Roman"/>
      <family val="1"/>
    </font>
    <font>
      <b/>
      <vertAlign val="superscript"/>
      <sz val="10"/>
      <color indexed="8"/>
      <name val="Times New Roman"/>
      <family val="1"/>
    </font>
    <font>
      <b/>
      <sz val="10"/>
      <color indexed="16"/>
      <name val="Times New Roman"/>
      <family val="1"/>
    </font>
    <font>
      <b/>
      <u/>
      <sz val="10"/>
      <color indexed="16"/>
      <name val="Times New Roman"/>
      <family val="1"/>
    </font>
    <font>
      <b/>
      <u/>
      <sz val="10"/>
      <color indexed="19"/>
      <name val="Times New Roman"/>
      <family val="1"/>
    </font>
    <font>
      <b/>
      <sz val="10"/>
      <color indexed="20"/>
      <name val="Times New Roman"/>
      <family val="1"/>
    </font>
    <font>
      <b/>
      <i/>
      <sz val="10"/>
      <color indexed="20"/>
      <name val="Times New Roman"/>
      <family val="1"/>
    </font>
    <font>
      <b/>
      <sz val="9"/>
      <color indexed="8"/>
      <name val="Times New Roman"/>
      <family val="1"/>
    </font>
    <font>
      <sz val="9"/>
      <color indexed="8"/>
      <name val="Times New Roman"/>
      <family val="1"/>
    </font>
    <font>
      <b/>
      <sz val="10"/>
      <color indexed="8"/>
      <name val="Calibri"/>
      <family val="2"/>
    </font>
    <font>
      <sz val="8"/>
      <color indexed="8"/>
      <name val="Times New Roman"/>
      <family val="1"/>
    </font>
    <font>
      <b/>
      <sz val="10"/>
      <color indexed="18"/>
      <name val="Times New Roman"/>
      <family val="1"/>
    </font>
    <font>
      <b/>
      <u/>
      <sz val="10"/>
      <color indexed="18"/>
      <name val="Times New Roman"/>
      <family val="1"/>
    </font>
    <font>
      <b/>
      <sz val="9"/>
      <color indexed="20"/>
      <name val="Times New Roman"/>
      <family val="1"/>
    </font>
    <font>
      <b/>
      <sz val="14"/>
      <color indexed="14"/>
      <name val="Times New Roman"/>
      <family val="1"/>
    </font>
    <font>
      <b/>
      <sz val="10"/>
      <color indexed="8"/>
      <name val="Times Roman"/>
    </font>
    <font>
      <b/>
      <sz val="11"/>
      <color indexed="8"/>
      <name val="Times New Roman"/>
      <family val="1"/>
    </font>
    <font>
      <b/>
      <sz val="12"/>
      <color indexed="16"/>
      <name val="Times New Roman"/>
      <family val="1"/>
    </font>
    <font>
      <b/>
      <sz val="11"/>
      <color indexed="8"/>
      <name val="Calibri"/>
      <family val="2"/>
    </font>
    <font>
      <sz val="11"/>
      <color indexed="8"/>
      <name val="Calibri"/>
      <family val="2"/>
    </font>
    <font>
      <sz val="10"/>
      <color indexed="14"/>
      <name val="Times New Roman"/>
      <family val="1"/>
    </font>
    <font>
      <b/>
      <sz val="10"/>
      <color indexed="8"/>
      <name val="Arial"/>
      <family val="2"/>
    </font>
    <font>
      <sz val="11"/>
      <color indexed="8"/>
      <name val="Times New Roman"/>
      <family val="1"/>
    </font>
    <font>
      <sz val="12"/>
      <color indexed="8"/>
      <name val="Times New Roman"/>
      <family val="1"/>
    </font>
    <font>
      <sz val="10"/>
      <color indexed="8"/>
      <name val="Symbol"/>
      <family val="1"/>
      <charset val="2"/>
    </font>
    <font>
      <sz val="9"/>
      <color indexed="8"/>
      <name val="Arial"/>
      <family val="2"/>
    </font>
    <font>
      <sz val="10"/>
      <color indexed="8"/>
      <name val="CG Times (PCL6)"/>
    </font>
    <font>
      <b/>
      <sz val="12"/>
      <color indexed="8"/>
      <name val="Times New Roman"/>
      <family val="1"/>
    </font>
    <font>
      <b/>
      <vertAlign val="subscript"/>
      <sz val="10"/>
      <color indexed="8"/>
      <name val="Times New Roman"/>
      <family val="1"/>
    </font>
    <font>
      <vertAlign val="subscript"/>
      <sz val="10"/>
      <color indexed="8"/>
      <name val="Times New Roman"/>
      <family val="1"/>
    </font>
    <font>
      <i/>
      <sz val="12"/>
      <color indexed="8"/>
      <name val="Times New Roman"/>
      <family val="1"/>
    </font>
    <font>
      <sz val="12"/>
      <color indexed="8"/>
      <name val="Symbol"/>
      <family val="1"/>
      <charset val="2"/>
    </font>
    <font>
      <i/>
      <sz val="10"/>
      <color indexed="8"/>
      <name val="Times New Roman"/>
      <family val="1"/>
    </font>
    <font>
      <sz val="9"/>
      <color indexed="20"/>
      <name val="Times New Roman"/>
      <family val="1"/>
    </font>
    <font>
      <i/>
      <sz val="9"/>
      <color indexed="20"/>
      <name val="Times New Roman"/>
      <family val="1"/>
    </font>
    <font>
      <sz val="10"/>
      <color indexed="8"/>
      <name val="Arial"/>
      <family val="2"/>
    </font>
    <font>
      <b/>
      <sz val="10"/>
      <color rgb="FF000000"/>
      <name val="Times New Roman"/>
      <family val="1"/>
    </font>
    <font>
      <b/>
      <sz val="10"/>
      <color rgb="FF000000"/>
      <name val="Arial"/>
      <family val="2"/>
    </font>
    <font>
      <sz val="10"/>
      <color indexed="8"/>
      <name val="Arial"/>
      <family val="2"/>
    </font>
    <font>
      <u/>
      <sz val="10"/>
      <color theme="10"/>
      <name val="Arial"/>
      <family val="2"/>
    </font>
    <font>
      <b/>
      <sz val="12"/>
      <color indexed="15"/>
      <name val="Times New Roman"/>
      <family val="1"/>
    </font>
    <font>
      <b/>
      <sz val="12"/>
      <color theme="0"/>
      <name val="Times New Roman"/>
      <family val="1"/>
    </font>
  </fonts>
  <fills count="8">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indexed="21"/>
        <bgColor auto="1"/>
      </patternFill>
    </fill>
    <fill>
      <patternFill patternType="solid">
        <fgColor indexed="22"/>
        <bgColor auto="1"/>
      </patternFill>
    </fill>
    <fill>
      <patternFill patternType="solid">
        <fgColor rgb="FFEAB3B3"/>
        <bgColor indexed="64"/>
      </patternFill>
    </fill>
    <fill>
      <patternFill patternType="solid">
        <fgColor rgb="FFAAD2C7"/>
        <bgColor indexed="64"/>
      </patternFill>
    </fill>
  </fills>
  <borders count="24">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style="thin">
        <color indexed="13"/>
      </right>
      <top/>
      <bottom/>
      <diagonal/>
    </border>
    <border>
      <left/>
      <right/>
      <top/>
      <bottom style="medium">
        <color indexed="8"/>
      </bottom>
      <diagonal/>
    </border>
    <border>
      <left/>
      <right/>
      <top style="medium">
        <color indexed="8"/>
      </top>
      <bottom style="medium">
        <color indexed="8"/>
      </bottom>
      <diagonal/>
    </border>
    <border>
      <left/>
      <right/>
      <top style="medium">
        <color indexed="8"/>
      </top>
      <bottom/>
      <diagonal/>
    </border>
    <border>
      <left/>
      <right style="medium">
        <color indexed="8"/>
      </right>
      <top/>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thin">
        <color indexed="8"/>
      </right>
      <top/>
      <bottom/>
      <diagonal/>
    </border>
    <border>
      <left style="thin">
        <color indexed="8"/>
      </left>
      <right/>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top style="thin">
        <color indexed="8"/>
      </top>
      <bottom/>
      <diagonal/>
    </border>
    <border>
      <left/>
      <right/>
      <top style="thin">
        <color indexed="8"/>
      </top>
      <bottom/>
      <diagonal/>
    </border>
    <border>
      <left style="medium">
        <color indexed="8"/>
      </left>
      <right/>
      <top/>
      <bottom style="medium">
        <color indexed="8"/>
      </bottom>
      <diagonal/>
    </border>
    <border>
      <left/>
      <right style="medium">
        <color indexed="8"/>
      </right>
      <top/>
      <bottom style="medium">
        <color indexed="8"/>
      </bottom>
      <diagonal/>
    </border>
  </borders>
  <cellStyleXfs count="3">
    <xf numFmtId="0" fontId="0" fillId="0" borderId="0" applyNumberFormat="0" applyFill="0" applyBorder="0" applyProtection="0"/>
    <xf numFmtId="9" fontId="57" fillId="0" borderId="0" applyFont="0" applyFill="0" applyBorder="0" applyAlignment="0" applyProtection="0"/>
    <xf numFmtId="0" fontId="58" fillId="0" borderId="0" applyNumberFormat="0" applyFill="0" applyBorder="0" applyAlignment="0" applyProtection="0"/>
  </cellStyleXfs>
  <cellXfs count="421">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0" fillId="2" borderId="4" xfId="0" applyNumberFormat="1" applyFill="1" applyBorder="1"/>
    <xf numFmtId="49" fontId="2" fillId="2" borderId="4" xfId="0" applyNumberFormat="1" applyFont="1" applyFill="1" applyBorder="1" applyAlignment="1">
      <alignment horizontal="right"/>
    </xf>
    <xf numFmtId="0" fontId="2" fillId="2" borderId="4" xfId="0" applyFont="1" applyFill="1" applyBorder="1" applyAlignment="1">
      <alignment horizontal="right"/>
    </xf>
    <xf numFmtId="0" fontId="4" fillId="2" borderId="4" xfId="0" applyFont="1" applyFill="1" applyBorder="1" applyAlignment="1">
      <alignment horizontal="center"/>
    </xf>
    <xf numFmtId="0" fontId="5" fillId="2" borderId="4" xfId="0" applyFont="1" applyFill="1" applyBorder="1" applyAlignment="1">
      <alignment horizontal="justify"/>
    </xf>
    <xf numFmtId="49" fontId="5" fillId="2" borderId="4" xfId="0" applyNumberFormat="1" applyFont="1" applyFill="1" applyBorder="1" applyAlignment="1">
      <alignment horizontal="justify"/>
    </xf>
    <xf numFmtId="0" fontId="6" fillId="2" borderId="4" xfId="0" applyFont="1" applyFill="1" applyBorder="1" applyAlignment="1">
      <alignment horizontal="justify"/>
    </xf>
    <xf numFmtId="0" fontId="7" fillId="2" borderId="4" xfId="0" applyFont="1" applyFill="1" applyBorder="1"/>
    <xf numFmtId="49" fontId="7" fillId="2" borderId="4" xfId="0" applyNumberFormat="1" applyFont="1" applyFill="1" applyBorder="1"/>
    <xf numFmtId="0" fontId="8" fillId="2" borderId="4" xfId="0" applyFont="1" applyFill="1" applyBorder="1" applyAlignment="1">
      <alignment horizontal="justify"/>
    </xf>
    <xf numFmtId="0" fontId="9" fillId="2" borderId="4" xfId="0" applyFont="1" applyFill="1" applyBorder="1" applyAlignment="1">
      <alignment horizontal="left"/>
    </xf>
    <xf numFmtId="0" fontId="10" fillId="2" borderId="4" xfId="0" applyFont="1" applyFill="1" applyBorder="1" applyAlignment="1">
      <alignment horizontal="center"/>
    </xf>
    <xf numFmtId="0" fontId="11" fillId="2" borderId="4" xfId="0" applyFont="1" applyFill="1" applyBorder="1" applyAlignment="1">
      <alignment horizontal="center"/>
    </xf>
    <xf numFmtId="0" fontId="7" fillId="2" borderId="4" xfId="0" applyNumberFormat="1" applyFont="1" applyFill="1" applyBorder="1"/>
    <xf numFmtId="0" fontId="7" fillId="2" borderId="4" xfId="0" applyFont="1" applyFill="1" applyBorder="1" applyAlignment="1">
      <alignment horizontal="justify"/>
    </xf>
    <xf numFmtId="0" fontId="12" fillId="2" borderId="4" xfId="0" applyFont="1" applyFill="1" applyBorder="1" applyAlignment="1">
      <alignment horizontal="justify"/>
    </xf>
    <xf numFmtId="0" fontId="7" fillId="2" borderId="4" xfId="0" applyNumberFormat="1" applyFont="1" applyFill="1" applyBorder="1" applyAlignment="1">
      <alignment horizontal="right"/>
    </xf>
    <xf numFmtId="49" fontId="7" fillId="2" borderId="4" xfId="0" applyNumberFormat="1" applyFont="1" applyFill="1" applyBorder="1" applyAlignment="1">
      <alignment horizontal="justify"/>
    </xf>
    <xf numFmtId="0" fontId="9" fillId="2" borderId="4" xfId="0" applyFont="1" applyFill="1" applyBorder="1" applyAlignment="1">
      <alignment horizontal="justify"/>
    </xf>
    <xf numFmtId="0" fontId="7" fillId="2" borderId="4" xfId="0" applyFont="1" applyFill="1" applyBorder="1" applyAlignment="1">
      <alignment horizontal="right"/>
    </xf>
    <xf numFmtId="0" fontId="12" fillId="2" borderId="4" xfId="0" applyFont="1" applyFill="1" applyBorder="1" applyAlignment="1">
      <alignment horizontal="right"/>
    </xf>
    <xf numFmtId="49" fontId="12" fillId="2" borderId="4" xfId="0" applyNumberFormat="1" applyFont="1" applyFill="1" applyBorder="1" applyAlignment="1">
      <alignment horizontal="justify"/>
    </xf>
    <xf numFmtId="0" fontId="9" fillId="2" borderId="4" xfId="0" applyFont="1" applyFill="1" applyBorder="1" applyAlignment="1">
      <alignment horizontal="left" vertical="center" wrapText="1"/>
    </xf>
    <xf numFmtId="0" fontId="15" fillId="2" borderId="4" xfId="0" applyFont="1" applyFill="1" applyBorder="1" applyAlignment="1">
      <alignment horizontal="left"/>
    </xf>
    <xf numFmtId="0" fontId="16" fillId="2" borderId="4" xfId="0" applyFont="1" applyFill="1" applyBorder="1" applyAlignment="1">
      <alignment horizontal="justify"/>
    </xf>
    <xf numFmtId="0" fontId="17" fillId="2" borderId="2" xfId="0" applyFont="1" applyFill="1" applyBorder="1" applyAlignment="1">
      <alignment horizontal="right"/>
    </xf>
    <xf numFmtId="0" fontId="18" fillId="2" borderId="2" xfId="0" applyFont="1" applyFill="1" applyBorder="1" applyAlignment="1">
      <alignment horizontal="left"/>
    </xf>
    <xf numFmtId="0" fontId="17" fillId="2" borderId="4" xfId="0" applyFont="1" applyFill="1" applyBorder="1" applyAlignment="1">
      <alignment horizontal="left"/>
    </xf>
    <xf numFmtId="0" fontId="2" fillId="2" borderId="4" xfId="0" applyFont="1" applyFill="1" applyBorder="1"/>
    <xf numFmtId="0" fontId="17" fillId="2" borderId="4" xfId="0" applyFont="1" applyFill="1" applyBorder="1" applyAlignment="1">
      <alignment horizontal="right"/>
    </xf>
    <xf numFmtId="0" fontId="18" fillId="2" borderId="4" xfId="0" applyFont="1" applyFill="1" applyBorder="1" applyAlignment="1">
      <alignment horizontal="left"/>
    </xf>
    <xf numFmtId="0" fontId="19" fillId="2" borderId="4" xfId="0" applyFont="1" applyFill="1" applyBorder="1" applyAlignment="1">
      <alignment horizontal="right"/>
    </xf>
    <xf numFmtId="0" fontId="20" fillId="2" borderId="4" xfId="0" applyFont="1" applyFill="1" applyBorder="1" applyAlignment="1">
      <alignment horizontal="left"/>
    </xf>
    <xf numFmtId="0" fontId="21" fillId="2" borderId="4" xfId="0" applyFont="1" applyFill="1" applyBorder="1" applyAlignment="1">
      <alignment horizontal="justify"/>
    </xf>
    <xf numFmtId="0" fontId="12" fillId="2" borderId="4" xfId="0" applyNumberFormat="1" applyFont="1" applyFill="1" applyBorder="1" applyAlignment="1">
      <alignment horizontal="right" vertical="top"/>
    </xf>
    <xf numFmtId="0" fontId="20" fillId="2" borderId="4" xfId="0" applyFont="1" applyFill="1" applyBorder="1" applyAlignment="1">
      <alignment horizontal="left" vertical="top"/>
    </xf>
    <xf numFmtId="0" fontId="0" fillId="2" borderId="4" xfId="0" applyFill="1" applyBorder="1" applyAlignment="1">
      <alignment vertical="top" wrapText="1"/>
    </xf>
    <xf numFmtId="0" fontId="12" fillId="2" borderId="4" xfId="0" applyFont="1" applyFill="1" applyBorder="1" applyAlignment="1">
      <alignment horizontal="right" vertical="top"/>
    </xf>
    <xf numFmtId="0" fontId="0" fillId="2" borderId="4" xfId="0" applyFill="1" applyBorder="1" applyAlignment="1">
      <alignment vertical="top"/>
    </xf>
    <xf numFmtId="0" fontId="19" fillId="2" borderId="4" xfId="0" applyFont="1" applyFill="1" applyBorder="1"/>
    <xf numFmtId="0" fontId="22" fillId="2" borderId="4" xfId="0" applyFont="1" applyFill="1" applyBorder="1" applyAlignment="1">
      <alignment horizontal="right"/>
    </xf>
    <xf numFmtId="164" fontId="12" fillId="2" borderId="4" xfId="0" applyNumberFormat="1" applyFont="1" applyFill="1" applyBorder="1" applyAlignment="1">
      <alignment horizontal="right" vertical="top"/>
    </xf>
    <xf numFmtId="0" fontId="0" fillId="2" borderId="4" xfId="0" applyFill="1" applyBorder="1" applyAlignment="1">
      <alignment vertical="center" wrapText="1"/>
    </xf>
    <xf numFmtId="0" fontId="17" fillId="2" borderId="4" xfId="0" applyFont="1" applyFill="1" applyBorder="1" applyAlignment="1">
      <alignment horizontal="right" vertical="top"/>
    </xf>
    <xf numFmtId="0" fontId="18" fillId="2" borderId="4" xfId="0" applyFont="1" applyFill="1" applyBorder="1" applyAlignment="1">
      <alignment horizontal="left" vertical="top"/>
    </xf>
    <xf numFmtId="0" fontId="21" fillId="2" borderId="4" xfId="0" applyFont="1" applyFill="1" applyBorder="1" applyAlignment="1">
      <alignment horizontal="justify" vertical="top" wrapText="1"/>
    </xf>
    <xf numFmtId="0" fontId="0" fillId="2" borderId="4" xfId="0" applyFill="1" applyBorder="1" applyAlignment="1">
      <alignment horizontal="justify" vertical="center" wrapText="1"/>
    </xf>
    <xf numFmtId="0" fontId="12" fillId="2" borderId="4" xfId="0" applyFont="1" applyFill="1" applyBorder="1" applyAlignment="1">
      <alignment horizontal="left" vertical="center" wrapText="1"/>
    </xf>
    <xf numFmtId="164" fontId="17" fillId="2" borderId="4" xfId="0" applyNumberFormat="1" applyFont="1" applyFill="1" applyBorder="1" applyAlignment="1">
      <alignment horizontal="right" vertical="top"/>
    </xf>
    <xf numFmtId="0" fontId="17" fillId="2" borderId="4" xfId="0" applyFont="1" applyFill="1" applyBorder="1" applyAlignment="1">
      <alignment horizontal="left" vertical="center" wrapText="1"/>
    </xf>
    <xf numFmtId="0" fontId="23" fillId="2" borderId="4" xfId="0" applyFont="1" applyFill="1" applyBorder="1" applyAlignment="1">
      <alignment horizontal="right" vertical="top" wrapText="1"/>
    </xf>
    <xf numFmtId="0" fontId="24" fillId="2" borderId="4" xfId="0" applyFont="1" applyFill="1" applyBorder="1" applyAlignment="1">
      <alignment vertical="center" wrapText="1"/>
    </xf>
    <xf numFmtId="164" fontId="0" fillId="2" borderId="4" xfId="0" applyNumberFormat="1" applyFill="1" applyBorder="1" applyAlignment="1">
      <alignment vertical="top"/>
    </xf>
    <xf numFmtId="0" fontId="12" fillId="2" borderId="4" xfId="0" applyFont="1" applyFill="1" applyBorder="1" applyAlignment="1">
      <alignment horizontal="justify" vertical="center" wrapText="1"/>
    </xf>
    <xf numFmtId="0" fontId="12" fillId="2" borderId="6" xfId="0" applyFont="1" applyFill="1" applyBorder="1" applyAlignment="1">
      <alignment horizontal="justify" vertical="center" wrapText="1"/>
    </xf>
    <xf numFmtId="0" fontId="12" fillId="2" borderId="4" xfId="0" applyFont="1" applyFill="1" applyBorder="1"/>
    <xf numFmtId="49" fontId="12" fillId="4" borderId="7"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xf>
    <xf numFmtId="49" fontId="16" fillId="2" borderId="8" xfId="0" applyNumberFormat="1" applyFont="1" applyFill="1" applyBorder="1" applyAlignment="1">
      <alignment vertical="center"/>
    </xf>
    <xf numFmtId="165" fontId="16" fillId="2" borderId="8" xfId="0" applyNumberFormat="1" applyFont="1" applyFill="1" applyBorder="1" applyAlignment="1">
      <alignment horizontal="right" vertical="center"/>
    </xf>
    <xf numFmtId="49" fontId="0" fillId="3" borderId="4" xfId="0" applyNumberFormat="1" applyFill="1" applyBorder="1" applyAlignment="1">
      <alignment vertical="center"/>
    </xf>
    <xf numFmtId="165" fontId="12" fillId="3" borderId="4" xfId="0" applyNumberFormat="1" applyFont="1" applyFill="1" applyBorder="1" applyAlignment="1">
      <alignment horizontal="right" vertical="center"/>
    </xf>
    <xf numFmtId="49" fontId="16" fillId="2" borderId="4" xfId="0" applyNumberFormat="1" applyFont="1" applyFill="1" applyBorder="1" applyAlignment="1">
      <alignment vertical="center"/>
    </xf>
    <xf numFmtId="165" fontId="16" fillId="2" borderId="4" xfId="0" applyNumberFormat="1" applyFont="1" applyFill="1" applyBorder="1" applyAlignment="1">
      <alignment horizontal="right" vertical="center"/>
    </xf>
    <xf numFmtId="49" fontId="0" fillId="3" borderId="6" xfId="0" applyNumberFormat="1" applyFill="1" applyBorder="1" applyAlignment="1">
      <alignment vertical="center"/>
    </xf>
    <xf numFmtId="165" fontId="12" fillId="3" borderId="6" xfId="0" applyNumberFormat="1" applyFont="1" applyFill="1" applyBorder="1" applyAlignment="1">
      <alignment horizontal="right" vertical="center"/>
    </xf>
    <xf numFmtId="0" fontId="26" fillId="2" borderId="4" xfId="0" applyFont="1" applyFill="1" applyBorder="1" applyAlignment="1">
      <alignment vertical="center" wrapText="1"/>
    </xf>
    <xf numFmtId="0" fontId="17" fillId="2" borderId="4" xfId="0" applyFont="1" applyFill="1" applyBorder="1" applyAlignment="1">
      <alignment horizontal="justify" vertical="top" wrapText="1"/>
    </xf>
    <xf numFmtId="0" fontId="12" fillId="2" borderId="4" xfId="0" applyFont="1" applyFill="1" applyBorder="1" applyAlignment="1">
      <alignment horizontal="justify" vertical="top"/>
    </xf>
    <xf numFmtId="0" fontId="17" fillId="2" borderId="4" xfId="0" applyFont="1" applyFill="1" applyBorder="1" applyAlignment="1">
      <alignment horizontal="justify" vertical="center" wrapText="1"/>
    </xf>
    <xf numFmtId="0" fontId="22" fillId="2" borderId="4" xfId="0" applyFont="1" applyFill="1" applyBorder="1" applyAlignment="1">
      <alignment horizontal="right" vertical="top" wrapText="1"/>
    </xf>
    <xf numFmtId="0" fontId="12" fillId="2" borderId="4" xfId="0" applyFont="1" applyFill="1" applyBorder="1" applyAlignment="1">
      <alignment horizontal="left"/>
    </xf>
    <xf numFmtId="0" fontId="17" fillId="2" borderId="4" xfId="0" applyFont="1" applyFill="1" applyBorder="1" applyAlignment="1">
      <alignment horizontal="justify" vertical="top"/>
    </xf>
    <xf numFmtId="0" fontId="0" fillId="2" borderId="6" xfId="0" applyFill="1" applyBorder="1"/>
    <xf numFmtId="49" fontId="12" fillId="4" borderId="7" xfId="0" applyNumberFormat="1" applyFont="1" applyFill="1" applyBorder="1" applyAlignment="1">
      <alignment horizontal="center"/>
    </xf>
    <xf numFmtId="0" fontId="12" fillId="2" borderId="4" xfId="0" applyFont="1" applyFill="1" applyBorder="1" applyAlignment="1">
      <alignment horizontal="center"/>
    </xf>
    <xf numFmtId="0" fontId="0" fillId="2" borderId="8" xfId="0" applyFill="1" applyBorder="1"/>
    <xf numFmtId="0" fontId="16" fillId="2" borderId="8" xfId="0" applyFont="1" applyFill="1" applyBorder="1"/>
    <xf numFmtId="49" fontId="12" fillId="2" borderId="8" xfId="0" applyNumberFormat="1" applyFont="1" applyFill="1" applyBorder="1" applyAlignment="1">
      <alignment horizontal="center"/>
    </xf>
    <xf numFmtId="49" fontId="16" fillId="2" borderId="4" xfId="0" applyNumberFormat="1" applyFont="1" applyFill="1" applyBorder="1"/>
    <xf numFmtId="0" fontId="16" fillId="2" borderId="4" xfId="0" applyFont="1" applyFill="1" applyBorder="1"/>
    <xf numFmtId="10" fontId="16" fillId="2" borderId="4" xfId="0" applyNumberFormat="1" applyFont="1" applyFill="1" applyBorder="1" applyAlignment="1">
      <alignment horizontal="center"/>
    </xf>
    <xf numFmtId="49" fontId="0" fillId="3" borderId="4" xfId="0" applyNumberFormat="1" applyFill="1" applyBorder="1"/>
    <xf numFmtId="0" fontId="0" fillId="3" borderId="4" xfId="0" applyFill="1" applyBorder="1"/>
    <xf numFmtId="10" fontId="12" fillId="3" borderId="4" xfId="0" applyNumberFormat="1" applyFont="1" applyFill="1" applyBorder="1" applyAlignment="1">
      <alignment horizontal="center"/>
    </xf>
    <xf numFmtId="49" fontId="0" fillId="3" borderId="6" xfId="0" applyNumberFormat="1" applyFill="1" applyBorder="1"/>
    <xf numFmtId="0" fontId="0" fillId="3" borderId="6" xfId="0" applyFill="1" applyBorder="1"/>
    <xf numFmtId="10" fontId="12" fillId="3" borderId="6" xfId="0" applyNumberFormat="1" applyFont="1" applyFill="1" applyBorder="1" applyAlignment="1">
      <alignment horizontal="center"/>
    </xf>
    <xf numFmtId="0" fontId="29" fillId="2" borderId="4" xfId="0" applyFont="1" applyFill="1" applyBorder="1" applyAlignment="1">
      <alignment horizontal="left" vertical="center" wrapText="1"/>
    </xf>
    <xf numFmtId="49" fontId="0" fillId="2" borderId="4" xfId="0" applyNumberFormat="1" applyFill="1" applyBorder="1" applyAlignment="1">
      <alignment vertical="top"/>
    </xf>
    <xf numFmtId="49" fontId="16" fillId="2" borderId="8" xfId="0" applyNumberFormat="1" applyFont="1" applyFill="1" applyBorder="1" applyAlignment="1">
      <alignment horizontal="center"/>
    </xf>
    <xf numFmtId="0" fontId="16" fillId="2" borderId="8" xfId="0" applyFont="1" applyFill="1" applyBorder="1" applyAlignment="1">
      <alignment horizontal="center"/>
    </xf>
    <xf numFmtId="10" fontId="16" fillId="2" borderId="8" xfId="0" applyNumberFormat="1" applyFont="1" applyFill="1" applyBorder="1" applyAlignment="1">
      <alignment horizontal="center"/>
    </xf>
    <xf numFmtId="49" fontId="12" fillId="3" borderId="4" xfId="0" applyNumberFormat="1" applyFont="1" applyFill="1" applyBorder="1" applyAlignment="1">
      <alignment horizontal="center"/>
    </xf>
    <xf numFmtId="0" fontId="12" fillId="3" borderId="4" xfId="0" applyFont="1" applyFill="1" applyBorder="1" applyAlignment="1">
      <alignment horizontal="center"/>
    </xf>
    <xf numFmtId="49" fontId="16" fillId="2" borderId="4" xfId="0" applyNumberFormat="1" applyFont="1" applyFill="1" applyBorder="1" applyAlignment="1">
      <alignment horizontal="center"/>
    </xf>
    <xf numFmtId="0" fontId="16" fillId="2" borderId="4" xfId="0" applyFont="1" applyFill="1" applyBorder="1" applyAlignment="1">
      <alignment horizontal="center"/>
    </xf>
    <xf numFmtId="49" fontId="12" fillId="3" borderId="6" xfId="0" applyNumberFormat="1" applyFont="1" applyFill="1" applyBorder="1" applyAlignment="1">
      <alignment horizontal="center"/>
    </xf>
    <xf numFmtId="0" fontId="12" fillId="3" borderId="6" xfId="0" applyFont="1" applyFill="1" applyBorder="1" applyAlignment="1">
      <alignment horizontal="center"/>
    </xf>
    <xf numFmtId="0" fontId="12" fillId="2" borderId="8" xfId="0" applyFont="1" applyFill="1" applyBorder="1" applyAlignment="1">
      <alignment horizontal="justify" vertical="center" wrapText="1"/>
    </xf>
    <xf numFmtId="2" fontId="0" fillId="2" borderId="4" xfId="0" applyNumberFormat="1" applyFill="1" applyBorder="1" applyAlignment="1">
      <alignment vertical="top"/>
    </xf>
    <xf numFmtId="0" fontId="12" fillId="4" borderId="7" xfId="0" applyFont="1" applyFill="1" applyBorder="1" applyAlignment="1">
      <alignment horizontal="center" vertical="center" wrapText="1"/>
    </xf>
    <xf numFmtId="0" fontId="16" fillId="4" borderId="7" xfId="0" applyFont="1" applyFill="1" applyBorder="1" applyAlignment="1">
      <alignment horizontal="center"/>
    </xf>
    <xf numFmtId="0" fontId="12" fillId="4" borderId="7" xfId="0" applyNumberFormat="1" applyFont="1" applyFill="1" applyBorder="1" applyAlignment="1">
      <alignment horizontal="center" vertical="center"/>
    </xf>
    <xf numFmtId="0" fontId="12" fillId="2" borderId="8" xfId="0" applyFont="1" applyFill="1" applyBorder="1" applyAlignment="1">
      <alignment horizontal="center"/>
    </xf>
    <xf numFmtId="0" fontId="12" fillId="3" borderId="4" xfId="0" applyFont="1" applyFill="1" applyBorder="1" applyAlignment="1">
      <alignment horizontal="left" vertical="center" wrapText="1"/>
    </xf>
    <xf numFmtId="0" fontId="16" fillId="2" borderId="4" xfId="0" applyNumberFormat="1" applyFont="1" applyFill="1" applyBorder="1" applyAlignment="1">
      <alignment horizontal="right"/>
    </xf>
    <xf numFmtId="0" fontId="16" fillId="2" borderId="4" xfId="0" applyFont="1" applyFill="1" applyBorder="1" applyAlignment="1">
      <alignment horizontal="right"/>
    </xf>
    <xf numFmtId="0" fontId="16" fillId="2" borderId="6" xfId="0" applyNumberFormat="1" applyFont="1" applyFill="1" applyBorder="1" applyAlignment="1">
      <alignment horizontal="right"/>
    </xf>
    <xf numFmtId="49" fontId="12" fillId="2" borderId="4" xfId="0" applyNumberFormat="1" applyFont="1" applyFill="1" applyBorder="1" applyAlignment="1">
      <alignment horizontal="left"/>
    </xf>
    <xf numFmtId="0" fontId="21" fillId="2" borderId="4" xfId="0" applyFont="1" applyFill="1" applyBorder="1" applyAlignment="1">
      <alignment horizontal="justify" vertical="top"/>
    </xf>
    <xf numFmtId="0" fontId="30" fillId="2" borderId="4" xfId="0" applyFont="1" applyFill="1" applyBorder="1" applyAlignment="1">
      <alignment horizontal="justify" vertical="center" wrapText="1"/>
    </xf>
    <xf numFmtId="0" fontId="30" fillId="2" borderId="4" xfId="0" applyFont="1" applyFill="1" applyBorder="1" applyAlignment="1">
      <alignment horizontal="justify" vertical="top"/>
    </xf>
    <xf numFmtId="2" fontId="17" fillId="2" borderId="4" xfId="0" applyNumberFormat="1" applyFont="1" applyFill="1" applyBorder="1" applyAlignment="1">
      <alignment horizontal="right" vertical="top"/>
    </xf>
    <xf numFmtId="0" fontId="31" fillId="2" borderId="4" xfId="0" applyFont="1" applyFill="1" applyBorder="1" applyAlignment="1">
      <alignment horizontal="justify"/>
    </xf>
    <xf numFmtId="0" fontId="31" fillId="2" borderId="4" xfId="0" applyFont="1" applyFill="1" applyBorder="1" applyAlignment="1">
      <alignment horizontal="right" vertical="top" wrapText="1"/>
    </xf>
    <xf numFmtId="0" fontId="22" fillId="2" borderId="4" xfId="0" applyFont="1" applyFill="1" applyBorder="1" applyAlignment="1">
      <alignment horizontal="justify"/>
    </xf>
    <xf numFmtId="1" fontId="0" fillId="2" borderId="4" xfId="0" applyNumberFormat="1" applyFill="1" applyBorder="1"/>
    <xf numFmtId="166" fontId="0" fillId="2" borderId="4" xfId="0" applyNumberFormat="1" applyFill="1" applyBorder="1"/>
    <xf numFmtId="0" fontId="26" fillId="2" borderId="4" xfId="0" applyFont="1" applyFill="1" applyBorder="1" applyAlignment="1">
      <alignment horizontal="left" vertical="center" wrapText="1"/>
    </xf>
    <xf numFmtId="0" fontId="34" fillId="2" borderId="4" xfId="0" applyNumberFormat="1" applyFont="1" applyFill="1" applyBorder="1" applyAlignment="1">
      <alignment horizontal="left"/>
    </xf>
    <xf numFmtId="0" fontId="12" fillId="2" borderId="4" xfId="0" applyFont="1" applyFill="1" applyBorder="1" applyAlignment="1">
      <alignment horizontal="left" vertical="top" wrapText="1"/>
    </xf>
    <xf numFmtId="0" fontId="12" fillId="2" borderId="4" xfId="0" applyFont="1" applyFill="1" applyBorder="1" applyAlignment="1">
      <alignment horizontal="justify" vertical="top" wrapText="1"/>
    </xf>
    <xf numFmtId="49" fontId="35" fillId="2" borderId="4" xfId="0" applyNumberFormat="1" applyFont="1" applyFill="1" applyBorder="1" applyAlignment="1">
      <alignment horizontal="left"/>
    </xf>
    <xf numFmtId="167" fontId="12" fillId="2" borderId="4" xfId="0" applyNumberFormat="1" applyFont="1" applyFill="1" applyBorder="1" applyAlignment="1">
      <alignment horizontal="center"/>
    </xf>
    <xf numFmtId="49" fontId="12" fillId="2" borderId="4" xfId="0" applyNumberFormat="1" applyFont="1" applyFill="1" applyBorder="1" applyAlignment="1">
      <alignment horizontal="center"/>
    </xf>
    <xf numFmtId="167" fontId="12" fillId="2" borderId="4" xfId="0" applyNumberFormat="1" applyFont="1" applyFill="1" applyBorder="1" applyAlignment="1">
      <alignment horizontal="center" vertical="top" wrapText="1"/>
    </xf>
    <xf numFmtId="0" fontId="16" fillId="2" borderId="3" xfId="0" applyFont="1" applyFill="1" applyBorder="1" applyAlignment="1">
      <alignment horizontal="right"/>
    </xf>
    <xf numFmtId="49" fontId="12" fillId="2" borderId="4" xfId="0" applyNumberFormat="1" applyFont="1" applyFill="1" applyBorder="1"/>
    <xf numFmtId="0" fontId="12" fillId="2" borderId="4" xfId="0" applyFont="1" applyFill="1" applyBorder="1" applyAlignment="1">
      <alignment horizontal="center" vertical="top" wrapText="1"/>
    </xf>
    <xf numFmtId="0" fontId="0" fillId="2" borderId="3" xfId="0" applyFill="1" applyBorder="1" applyAlignment="1">
      <alignment horizontal="right"/>
    </xf>
    <xf numFmtId="0" fontId="37" fillId="2" borderId="4" xfId="0" applyFont="1" applyFill="1" applyBorder="1" applyAlignment="1">
      <alignment vertical="center"/>
    </xf>
    <xf numFmtId="168" fontId="12" fillId="2" borderId="4" xfId="0" applyNumberFormat="1" applyFont="1" applyFill="1" applyBorder="1" applyAlignment="1">
      <alignment horizontal="left" vertical="top" wrapText="1"/>
    </xf>
    <xf numFmtId="0" fontId="38" fillId="2" borderId="4" xfId="0" applyFont="1" applyFill="1" applyBorder="1" applyAlignment="1">
      <alignment vertical="center"/>
    </xf>
    <xf numFmtId="49" fontId="12" fillId="2" borderId="4" xfId="0" applyNumberFormat="1" applyFont="1" applyFill="1" applyBorder="1" applyAlignment="1">
      <alignment horizontal="right"/>
    </xf>
    <xf numFmtId="0" fontId="2" fillId="2" borderId="4" xfId="0" applyFont="1" applyFill="1" applyBorder="1" applyAlignment="1">
      <alignment horizontal="center"/>
    </xf>
    <xf numFmtId="0" fontId="39" fillId="2" borderId="4" xfId="0" applyFont="1" applyFill="1" applyBorder="1"/>
    <xf numFmtId="0" fontId="12" fillId="2" borderId="4" xfId="0" applyFont="1" applyFill="1" applyBorder="1" applyAlignment="1">
      <alignment vertical="center" wrapText="1"/>
    </xf>
    <xf numFmtId="0" fontId="16" fillId="2" borderId="6" xfId="0" applyFont="1" applyFill="1" applyBorder="1"/>
    <xf numFmtId="0" fontId="16" fillId="2" borderId="6" xfId="0" applyFont="1" applyFill="1" applyBorder="1" applyAlignment="1">
      <alignment horizontal="center"/>
    </xf>
    <xf numFmtId="49" fontId="12" fillId="4" borderId="8" xfId="0" applyNumberFormat="1" applyFont="1" applyFill="1" applyBorder="1" applyAlignment="1">
      <alignment horizontal="center" vertical="center" wrapText="1"/>
    </xf>
    <xf numFmtId="0" fontId="16" fillId="4" borderId="8" xfId="0" applyFont="1" applyFill="1" applyBorder="1" applyAlignment="1">
      <alignment horizontal="center"/>
    </xf>
    <xf numFmtId="0" fontId="12" fillId="4" borderId="8" xfId="0" applyFont="1" applyFill="1" applyBorder="1" applyAlignment="1">
      <alignment horizontal="center" vertical="center" wrapText="1"/>
    </xf>
    <xf numFmtId="49" fontId="12" fillId="4" borderId="7" xfId="0" applyNumberFormat="1" applyFont="1" applyFill="1" applyBorder="1" applyAlignment="1">
      <alignment horizontal="center" wrapText="1"/>
    </xf>
    <xf numFmtId="0" fontId="12" fillId="4" borderId="8" xfId="0" applyFont="1" applyFill="1" applyBorder="1" applyAlignment="1">
      <alignment horizontal="center" wrapText="1"/>
    </xf>
    <xf numFmtId="0" fontId="12" fillId="4" borderId="4" xfId="0" applyFont="1" applyFill="1" applyBorder="1" applyAlignment="1">
      <alignment horizontal="center" vertical="center" wrapText="1"/>
    </xf>
    <xf numFmtId="0" fontId="16" fillId="4" borderId="4" xfId="0" applyFont="1" applyFill="1" applyBorder="1" applyAlignment="1">
      <alignment horizontal="center"/>
    </xf>
    <xf numFmtId="49" fontId="12" fillId="4" borderId="8" xfId="0" applyNumberFormat="1" applyFont="1" applyFill="1" applyBorder="1" applyAlignment="1">
      <alignment horizontal="center" wrapText="1"/>
    </xf>
    <xf numFmtId="0" fontId="12" fillId="4" borderId="4" xfId="0" applyFont="1" applyFill="1" applyBorder="1" applyAlignment="1">
      <alignment horizontal="center" wrapText="1"/>
    </xf>
    <xf numFmtId="0" fontId="12" fillId="4" borderId="6" xfId="0" applyFont="1" applyFill="1" applyBorder="1" applyAlignment="1">
      <alignment horizontal="center" vertical="center" wrapText="1"/>
    </xf>
    <xf numFmtId="0" fontId="16" fillId="4" borderId="6" xfId="0" applyFont="1" applyFill="1" applyBorder="1" applyAlignment="1">
      <alignment horizontal="center"/>
    </xf>
    <xf numFmtId="49" fontId="12" fillId="4" borderId="6" xfId="0" applyNumberFormat="1" applyFont="1" applyFill="1" applyBorder="1" applyAlignment="1">
      <alignment horizontal="center" vertical="center" wrapText="1"/>
    </xf>
    <xf numFmtId="167" fontId="12" fillId="4" borderId="6" xfId="0" applyNumberFormat="1" applyFont="1" applyFill="1" applyBorder="1" applyAlignment="1">
      <alignment horizontal="center" vertical="center" wrapText="1"/>
    </xf>
    <xf numFmtId="49" fontId="16" fillId="2" borderId="8" xfId="0" applyNumberFormat="1" applyFont="1" applyFill="1" applyBorder="1" applyAlignment="1">
      <alignment horizontal="left"/>
    </xf>
    <xf numFmtId="165" fontId="16" fillId="2" borderId="8" xfId="0" applyNumberFormat="1" applyFont="1" applyFill="1" applyBorder="1" applyAlignment="1">
      <alignment horizontal="center" vertical="center"/>
    </xf>
    <xf numFmtId="169" fontId="16" fillId="2" borderId="8" xfId="0" applyNumberFormat="1" applyFont="1" applyFill="1" applyBorder="1" applyAlignment="1">
      <alignment horizontal="right"/>
    </xf>
    <xf numFmtId="165" fontId="16" fillId="2" borderId="8" xfId="0" applyNumberFormat="1" applyFont="1" applyFill="1" applyBorder="1"/>
    <xf numFmtId="169" fontId="16" fillId="2" borderId="8" xfId="0" applyNumberFormat="1" applyFont="1" applyFill="1" applyBorder="1"/>
    <xf numFmtId="170" fontId="16" fillId="2" borderId="8" xfId="0" applyNumberFormat="1" applyFont="1" applyFill="1" applyBorder="1"/>
    <xf numFmtId="49" fontId="12" fillId="3" borderId="4" xfId="0" applyNumberFormat="1" applyFont="1" applyFill="1" applyBorder="1" applyAlignment="1">
      <alignment horizontal="left"/>
    </xf>
    <xf numFmtId="165" fontId="12" fillId="3" borderId="4" xfId="0" applyNumberFormat="1" applyFont="1" applyFill="1" applyBorder="1" applyAlignment="1">
      <alignment horizontal="center" vertical="center"/>
    </xf>
    <xf numFmtId="169" fontId="12" fillId="3" borderId="4" xfId="0" applyNumberFormat="1" applyFont="1" applyFill="1" applyBorder="1" applyAlignment="1">
      <alignment horizontal="right"/>
    </xf>
    <xf numFmtId="165" fontId="12" fillId="3" borderId="4" xfId="0" applyNumberFormat="1" applyFont="1" applyFill="1" applyBorder="1"/>
    <xf numFmtId="169" fontId="12" fillId="3" borderId="4" xfId="0" applyNumberFormat="1" applyFont="1" applyFill="1" applyBorder="1"/>
    <xf numFmtId="170" fontId="12" fillId="3" borderId="4" xfId="0" applyNumberFormat="1" applyFont="1" applyFill="1" applyBorder="1"/>
    <xf numFmtId="49" fontId="16" fillId="2" borderId="4" xfId="0" applyNumberFormat="1" applyFont="1" applyFill="1" applyBorder="1" applyAlignment="1">
      <alignment horizontal="left"/>
    </xf>
    <xf numFmtId="165" fontId="16" fillId="2" borderId="4" xfId="0" applyNumberFormat="1" applyFont="1" applyFill="1" applyBorder="1" applyAlignment="1">
      <alignment horizontal="center" vertical="center"/>
    </xf>
    <xf numFmtId="169" fontId="16" fillId="2" borderId="4" xfId="0" applyNumberFormat="1" applyFont="1" applyFill="1" applyBorder="1" applyAlignment="1">
      <alignment horizontal="right"/>
    </xf>
    <xf numFmtId="165" fontId="16" fillId="2" borderId="4" xfId="0" applyNumberFormat="1" applyFont="1" applyFill="1" applyBorder="1"/>
    <xf numFmtId="169" fontId="16" fillId="2" borderId="4" xfId="0" applyNumberFormat="1" applyFont="1" applyFill="1" applyBorder="1"/>
    <xf numFmtId="170" fontId="16" fillId="2" borderId="4" xfId="0" applyNumberFormat="1" applyFont="1" applyFill="1" applyBorder="1"/>
    <xf numFmtId="49" fontId="16" fillId="2" borderId="6" xfId="0" applyNumberFormat="1" applyFont="1" applyFill="1" applyBorder="1" applyAlignment="1">
      <alignment horizontal="left"/>
    </xf>
    <xf numFmtId="49" fontId="16" fillId="2" borderId="6" xfId="0" applyNumberFormat="1" applyFont="1" applyFill="1" applyBorder="1" applyAlignment="1">
      <alignment horizontal="center"/>
    </xf>
    <xf numFmtId="165" fontId="16" fillId="2" borderId="6" xfId="0" applyNumberFormat="1" applyFont="1" applyFill="1" applyBorder="1" applyAlignment="1">
      <alignment horizontal="center" vertical="center"/>
    </xf>
    <xf numFmtId="169" fontId="16" fillId="2" borderId="6" xfId="0" applyNumberFormat="1" applyFont="1" applyFill="1" applyBorder="1" applyAlignment="1">
      <alignment horizontal="right"/>
    </xf>
    <xf numFmtId="165" fontId="16" fillId="2" borderId="6" xfId="0" applyNumberFormat="1" applyFont="1" applyFill="1" applyBorder="1"/>
    <xf numFmtId="169" fontId="16" fillId="2" borderId="6" xfId="0" applyNumberFormat="1" applyFont="1" applyFill="1" applyBorder="1"/>
    <xf numFmtId="170" fontId="16" fillId="2" borderId="6" xfId="0" applyNumberFormat="1" applyFont="1" applyFill="1" applyBorder="1"/>
    <xf numFmtId="49" fontId="7" fillId="4" borderId="7" xfId="0" applyNumberFormat="1" applyFont="1" applyFill="1" applyBorder="1"/>
    <xf numFmtId="165" fontId="12" fillId="4" borderId="7" xfId="0" applyNumberFormat="1" applyFont="1" applyFill="1" applyBorder="1" applyAlignment="1">
      <alignment horizontal="center"/>
    </xf>
    <xf numFmtId="169" fontId="12" fillId="4" borderId="7" xfId="0" applyNumberFormat="1" applyFont="1" applyFill="1" applyBorder="1" applyAlignment="1">
      <alignment horizontal="right"/>
    </xf>
    <xf numFmtId="169" fontId="12" fillId="4" borderId="7" xfId="0" applyNumberFormat="1" applyFont="1" applyFill="1" applyBorder="1"/>
    <xf numFmtId="170" fontId="12" fillId="4" borderId="7" xfId="0" applyNumberFormat="1" applyFont="1" applyFill="1" applyBorder="1"/>
    <xf numFmtId="49" fontId="12" fillId="2" borderId="8" xfId="0" applyNumberFormat="1" applyFont="1" applyFill="1" applyBorder="1" applyAlignment="1">
      <alignment horizontal="left"/>
    </xf>
    <xf numFmtId="170" fontId="16" fillId="2" borderId="8" xfId="0" applyNumberFormat="1" applyFont="1" applyFill="1" applyBorder="1" applyAlignment="1">
      <alignment horizontal="justify"/>
    </xf>
    <xf numFmtId="165" fontId="12" fillId="2" borderId="8" xfId="0" applyNumberFormat="1" applyFont="1" applyFill="1" applyBorder="1"/>
    <xf numFmtId="170" fontId="12" fillId="2" borderId="8" xfId="0" applyNumberFormat="1" applyFont="1" applyFill="1" applyBorder="1"/>
    <xf numFmtId="169" fontId="12" fillId="2" borderId="8" xfId="0" applyNumberFormat="1" applyFont="1" applyFill="1" applyBorder="1"/>
    <xf numFmtId="0" fontId="27" fillId="2" borderId="4" xfId="0" applyFont="1" applyFill="1" applyBorder="1" applyAlignment="1">
      <alignment horizontal="left"/>
    </xf>
    <xf numFmtId="0" fontId="27" fillId="2" borderId="4" xfId="0" applyFont="1" applyFill="1" applyBorder="1" applyAlignment="1">
      <alignment horizontal="center"/>
    </xf>
    <xf numFmtId="3" fontId="27" fillId="2" borderId="4" xfId="0" applyNumberFormat="1" applyFont="1" applyFill="1" applyBorder="1"/>
    <xf numFmtId="0" fontId="40" fillId="2" borderId="4" xfId="0" applyFont="1" applyFill="1" applyBorder="1" applyAlignment="1">
      <alignment horizontal="justify" vertical="center" wrapText="1"/>
    </xf>
    <xf numFmtId="0" fontId="41" fillId="2" borderId="4" xfId="0" applyFont="1" applyFill="1" applyBorder="1" applyAlignment="1">
      <alignment horizontal="left" vertical="top" wrapText="1"/>
    </xf>
    <xf numFmtId="0" fontId="0" fillId="2" borderId="4" xfId="0" applyFill="1" applyBorder="1" applyAlignment="1">
      <alignment horizontal="left" vertical="top" wrapText="1"/>
    </xf>
    <xf numFmtId="0" fontId="41" fillId="2" borderId="4" xfId="0" applyFont="1" applyFill="1" applyBorder="1" applyAlignment="1">
      <alignment horizontal="justify"/>
    </xf>
    <xf numFmtId="0" fontId="35" fillId="2" borderId="4" xfId="0" applyFont="1" applyFill="1" applyBorder="1" applyAlignment="1">
      <alignment horizontal="left" vertical="top" wrapText="1"/>
    </xf>
    <xf numFmtId="165" fontId="41" fillId="2" borderId="4" xfId="0" applyNumberFormat="1" applyFont="1" applyFill="1" applyBorder="1" applyAlignment="1">
      <alignment horizontal="left" vertical="top" wrapText="1"/>
    </xf>
    <xf numFmtId="166" fontId="41" fillId="2" borderId="4" xfId="0" applyNumberFormat="1" applyFont="1" applyFill="1" applyBorder="1" applyAlignment="1">
      <alignment horizontal="left" vertical="top" wrapText="1"/>
    </xf>
    <xf numFmtId="0" fontId="42" fillId="2" borderId="4" xfId="0" applyFont="1" applyFill="1" applyBorder="1" applyAlignment="1">
      <alignment horizontal="justify"/>
    </xf>
    <xf numFmtId="0" fontId="40" fillId="2" borderId="4" xfId="0" applyFont="1" applyFill="1" applyBorder="1"/>
    <xf numFmtId="3" fontId="12" fillId="2" borderId="4" xfId="0" applyNumberFormat="1" applyFont="1" applyFill="1" applyBorder="1" applyAlignment="1">
      <alignment horizontal="left" vertical="top" wrapText="1"/>
    </xf>
    <xf numFmtId="0" fontId="42" fillId="2" borderId="4" xfId="0" applyFont="1" applyFill="1" applyBorder="1"/>
    <xf numFmtId="3" fontId="42" fillId="2" borderId="4" xfId="0" applyNumberFormat="1" applyFont="1" applyFill="1" applyBorder="1" applyAlignment="1">
      <alignment horizontal="left" vertical="top" wrapText="1"/>
    </xf>
    <xf numFmtId="0" fontId="44" fillId="2" borderId="4" xfId="0" applyFont="1" applyFill="1" applyBorder="1"/>
    <xf numFmtId="0" fontId="12" fillId="2" borderId="6" xfId="0" applyFont="1" applyFill="1" applyBorder="1"/>
    <xf numFmtId="0" fontId="12" fillId="4" borderId="8" xfId="0" applyFont="1" applyFill="1" applyBorder="1" applyAlignment="1">
      <alignment horizontal="center"/>
    </xf>
    <xf numFmtId="2" fontId="16" fillId="2" borderId="4" xfId="0" applyNumberFormat="1" applyFont="1" applyFill="1" applyBorder="1" applyAlignment="1">
      <alignment horizontal="center"/>
    </xf>
    <xf numFmtId="2" fontId="45" fillId="2" borderId="4" xfId="0" applyNumberFormat="1" applyFont="1" applyFill="1" applyBorder="1" applyAlignment="1">
      <alignment horizontal="center"/>
    </xf>
    <xf numFmtId="0" fontId="12" fillId="4" borderId="6" xfId="0" applyFont="1" applyFill="1" applyBorder="1" applyAlignment="1">
      <alignment horizontal="center"/>
    </xf>
    <xf numFmtId="10" fontId="16" fillId="2" borderId="8" xfId="0" applyNumberFormat="1" applyFont="1" applyFill="1" applyBorder="1"/>
    <xf numFmtId="10" fontId="12" fillId="3" borderId="4" xfId="0" applyNumberFormat="1" applyFont="1" applyFill="1" applyBorder="1"/>
    <xf numFmtId="10" fontId="16" fillId="2" borderId="4" xfId="0" applyNumberFormat="1" applyFont="1" applyFill="1" applyBorder="1"/>
    <xf numFmtId="10" fontId="12" fillId="3" borderId="6" xfId="0" applyNumberFormat="1" applyFont="1" applyFill="1" applyBorder="1"/>
    <xf numFmtId="0" fontId="16" fillId="2" borderId="4" xfId="0" applyNumberFormat="1" applyFont="1" applyFill="1" applyBorder="1"/>
    <xf numFmtId="0" fontId="12" fillId="2" borderId="4" xfId="0" applyFont="1" applyFill="1" applyBorder="1" applyAlignment="1">
      <alignment vertical="top" wrapText="1"/>
    </xf>
    <xf numFmtId="0" fontId="46" fillId="2" borderId="6" xfId="0" applyFont="1" applyFill="1" applyBorder="1" applyAlignment="1">
      <alignment horizontal="left" vertical="top" wrapText="1"/>
    </xf>
    <xf numFmtId="0" fontId="42" fillId="2" borderId="6" xfId="0" applyFont="1" applyFill="1" applyBorder="1" applyAlignment="1">
      <alignment horizontal="left" vertical="top" wrapText="1"/>
    </xf>
    <xf numFmtId="0" fontId="12" fillId="2" borderId="6" xfId="0" applyFont="1" applyFill="1" applyBorder="1" applyAlignment="1">
      <alignment horizontal="left" vertical="top" wrapText="1"/>
    </xf>
    <xf numFmtId="49" fontId="12" fillId="3" borderId="8" xfId="0" applyNumberFormat="1" applyFont="1" applyFill="1" applyBorder="1"/>
    <xf numFmtId="10" fontId="12" fillId="3" borderId="8" xfId="0" applyNumberFormat="1" applyFont="1" applyFill="1" applyBorder="1"/>
    <xf numFmtId="49" fontId="12" fillId="3" borderId="4" xfId="0" applyNumberFormat="1" applyFont="1" applyFill="1" applyBorder="1"/>
    <xf numFmtId="49" fontId="16" fillId="2" borderId="6" xfId="0" applyNumberFormat="1" applyFont="1" applyFill="1" applyBorder="1"/>
    <xf numFmtId="10" fontId="16" fillId="2" borderId="6" xfId="0" applyNumberFormat="1" applyFont="1" applyFill="1" applyBorder="1"/>
    <xf numFmtId="10" fontId="12" fillId="2" borderId="4" xfId="0" applyNumberFormat="1" applyFont="1" applyFill="1" applyBorder="1"/>
    <xf numFmtId="10" fontId="0" fillId="2" borderId="4" xfId="0" applyNumberFormat="1" applyFill="1" applyBorder="1"/>
    <xf numFmtId="0" fontId="12" fillId="2" borderId="4" xfId="0" applyNumberFormat="1" applyFont="1" applyFill="1" applyBorder="1"/>
    <xf numFmtId="0" fontId="46" fillId="2" borderId="4" xfId="0" applyFont="1" applyFill="1" applyBorder="1" applyAlignment="1">
      <alignment horizontal="left" vertical="top" wrapText="1"/>
    </xf>
    <xf numFmtId="0" fontId="42" fillId="2" borderId="4" xfId="0" applyFont="1" applyFill="1" applyBorder="1" applyAlignment="1">
      <alignment horizontal="left" vertical="top" wrapText="1"/>
    </xf>
    <xf numFmtId="2" fontId="34" fillId="2" borderId="4" xfId="0" applyNumberFormat="1" applyFont="1" applyFill="1" applyBorder="1" applyAlignment="1">
      <alignment horizontal="left"/>
    </xf>
    <xf numFmtId="0" fontId="42" fillId="2" borderId="4" xfId="0" applyFont="1" applyFill="1" applyBorder="1" applyAlignment="1">
      <alignment horizontal="center"/>
    </xf>
    <xf numFmtId="167" fontId="12" fillId="2" borderId="4" xfId="0" applyNumberFormat="1" applyFont="1" applyFill="1" applyBorder="1" applyAlignment="1">
      <alignment horizontal="justify" vertical="center"/>
    </xf>
    <xf numFmtId="9" fontId="12" fillId="2" borderId="4" xfId="0" applyNumberFormat="1" applyFont="1" applyFill="1" applyBorder="1" applyAlignment="1">
      <alignment horizontal="left" vertical="top" wrapText="1"/>
    </xf>
    <xf numFmtId="0" fontId="3" fillId="2" borderId="4" xfId="0" applyFont="1" applyFill="1" applyBorder="1" applyAlignment="1">
      <alignment horizontal="center" vertical="center"/>
    </xf>
    <xf numFmtId="0" fontId="33" fillId="2" borderId="4" xfId="0" applyFont="1" applyFill="1" applyBorder="1" applyAlignment="1">
      <alignment horizontal="center" vertical="center"/>
    </xf>
    <xf numFmtId="0" fontId="34" fillId="2" borderId="4" xfId="0" applyFont="1" applyFill="1" applyBorder="1" applyAlignment="1">
      <alignment horizontal="left"/>
    </xf>
    <xf numFmtId="0" fontId="42" fillId="2" borderId="9" xfId="0" applyFont="1" applyFill="1" applyBorder="1" applyAlignment="1">
      <alignment horizontal="justify"/>
    </xf>
    <xf numFmtId="0" fontId="16" fillId="5" borderId="10" xfId="0" applyFont="1" applyFill="1" applyBorder="1"/>
    <xf numFmtId="0" fontId="12" fillId="5" borderId="8" xfId="0" applyNumberFormat="1" applyFont="1" applyFill="1" applyBorder="1" applyAlignment="1">
      <alignment horizontal="center"/>
    </xf>
    <xf numFmtId="0" fontId="12" fillId="5" borderId="11" xfId="0" applyNumberFormat="1" applyFont="1" applyFill="1" applyBorder="1" applyAlignment="1">
      <alignment horizontal="center"/>
    </xf>
    <xf numFmtId="0" fontId="16" fillId="2" borderId="14" xfId="0" applyFont="1" applyFill="1" applyBorder="1"/>
    <xf numFmtId="0" fontId="12" fillId="2" borderId="15" xfId="0" applyFont="1" applyFill="1" applyBorder="1" applyAlignment="1">
      <alignment horizontal="center"/>
    </xf>
    <xf numFmtId="0" fontId="12" fillId="2" borderId="16" xfId="0" applyFont="1" applyFill="1" applyBorder="1" applyAlignment="1">
      <alignment horizontal="center"/>
    </xf>
    <xf numFmtId="0" fontId="12" fillId="2" borderId="9" xfId="0" applyFont="1" applyFill="1" applyBorder="1" applyAlignment="1">
      <alignment horizontal="center"/>
    </xf>
    <xf numFmtId="49" fontId="12" fillId="4" borderId="14" xfId="0" applyNumberFormat="1" applyFont="1" applyFill="1" applyBorder="1" applyAlignment="1">
      <alignment vertical="center" wrapText="1"/>
    </xf>
    <xf numFmtId="0" fontId="16" fillId="4" borderId="4" xfId="0" applyFont="1" applyFill="1" applyBorder="1"/>
    <xf numFmtId="0" fontId="16" fillId="4" borderId="15" xfId="0" applyFont="1" applyFill="1" applyBorder="1"/>
    <xf numFmtId="49" fontId="12" fillId="4" borderId="16" xfId="0" applyNumberFormat="1" applyFont="1" applyFill="1" applyBorder="1" applyAlignment="1">
      <alignment horizontal="center" vertical="center" wrapText="1"/>
    </xf>
    <xf numFmtId="49" fontId="12" fillId="4" borderId="4" xfId="0" applyNumberFormat="1" applyFont="1" applyFill="1" applyBorder="1" applyAlignment="1">
      <alignment horizontal="center" vertical="center" wrapText="1"/>
    </xf>
    <xf numFmtId="49" fontId="12" fillId="4" borderId="9" xfId="0" applyNumberFormat="1" applyFont="1" applyFill="1" applyBorder="1" applyAlignment="1">
      <alignment horizontal="center" vertical="center" wrapText="1"/>
    </xf>
    <xf numFmtId="49" fontId="16" fillId="2" borderId="14" xfId="0" applyNumberFormat="1" applyFont="1" applyFill="1" applyBorder="1"/>
    <xf numFmtId="0" fontId="16" fillId="2" borderId="15" xfId="0" applyNumberFormat="1" applyFont="1" applyFill="1" applyBorder="1"/>
    <xf numFmtId="171" fontId="16" fillId="2" borderId="16" xfId="0" applyNumberFormat="1" applyFont="1" applyFill="1" applyBorder="1"/>
    <xf numFmtId="171" fontId="16" fillId="2" borderId="4" xfId="0" applyNumberFormat="1" applyFont="1" applyFill="1" applyBorder="1"/>
    <xf numFmtId="171" fontId="16" fillId="2" borderId="9" xfId="0" applyNumberFormat="1" applyFont="1" applyFill="1" applyBorder="1"/>
    <xf numFmtId="171" fontId="12" fillId="2" borderId="16" xfId="0" applyNumberFormat="1" applyFont="1" applyFill="1" applyBorder="1"/>
    <xf numFmtId="49" fontId="12" fillId="3" borderId="14" xfId="0" applyNumberFormat="1" applyFont="1" applyFill="1" applyBorder="1" applyAlignment="1">
      <alignment wrapText="1"/>
    </xf>
    <xf numFmtId="0" fontId="16" fillId="3" borderId="4" xfId="0" applyFont="1" applyFill="1" applyBorder="1"/>
    <xf numFmtId="0" fontId="16" fillId="3" borderId="15" xfId="0" applyFont="1" applyFill="1" applyBorder="1"/>
    <xf numFmtId="2" fontId="16" fillId="2" borderId="4" xfId="0" applyNumberFormat="1" applyFont="1" applyFill="1" applyBorder="1"/>
    <xf numFmtId="49" fontId="16" fillId="2" borderId="17" xfId="0" applyNumberFormat="1" applyFont="1" applyFill="1" applyBorder="1"/>
    <xf numFmtId="0" fontId="16" fillId="2" borderId="18" xfId="0" applyNumberFormat="1" applyFont="1" applyFill="1" applyBorder="1"/>
    <xf numFmtId="0" fontId="16" fillId="2" borderId="19" xfId="0" applyNumberFormat="1" applyFont="1" applyFill="1" applyBorder="1"/>
    <xf numFmtId="49" fontId="12" fillId="3" borderId="20" xfId="0" applyNumberFormat="1" applyFont="1" applyFill="1" applyBorder="1"/>
    <xf numFmtId="0" fontId="16" fillId="3" borderId="21" xfId="0" applyFont="1" applyFill="1" applyBorder="1"/>
    <xf numFmtId="171" fontId="16" fillId="3" borderId="4" xfId="0" applyNumberFormat="1" applyFont="1" applyFill="1" applyBorder="1"/>
    <xf numFmtId="2" fontId="16" fillId="3" borderId="4" xfId="0" applyNumberFormat="1" applyFont="1" applyFill="1" applyBorder="1"/>
    <xf numFmtId="171" fontId="16" fillId="3" borderId="9" xfId="0" applyNumberFormat="1" applyFont="1" applyFill="1" applyBorder="1"/>
    <xf numFmtId="171" fontId="12" fillId="2" borderId="4" xfId="0" applyNumberFormat="1" applyFont="1" applyFill="1" applyBorder="1"/>
    <xf numFmtId="49" fontId="12" fillId="3" borderId="14" xfId="0" applyNumberFormat="1" applyFont="1" applyFill="1" applyBorder="1"/>
    <xf numFmtId="49" fontId="12" fillId="2" borderId="22" xfId="0" applyNumberFormat="1" applyFont="1" applyFill="1" applyBorder="1"/>
    <xf numFmtId="171" fontId="12" fillId="2" borderId="6" xfId="0" applyNumberFormat="1" applyFont="1" applyFill="1" applyBorder="1"/>
    <xf numFmtId="2" fontId="12" fillId="2" borderId="6" xfId="0" applyNumberFormat="1" applyFont="1" applyFill="1" applyBorder="1"/>
    <xf numFmtId="171" fontId="12" fillId="2" borderId="23" xfId="0" applyNumberFormat="1" applyFont="1" applyFill="1" applyBorder="1"/>
    <xf numFmtId="0" fontId="42" fillId="2" borderId="8" xfId="0" applyFont="1" applyFill="1" applyBorder="1" applyAlignment="1">
      <alignment horizontal="left" vertical="top" wrapText="1"/>
    </xf>
    <xf numFmtId="3" fontId="42" fillId="2" borderId="8" xfId="0" applyNumberFormat="1" applyFont="1" applyFill="1" applyBorder="1" applyAlignment="1">
      <alignment horizontal="left" vertical="top" wrapText="1"/>
    </xf>
    <xf numFmtId="0" fontId="12" fillId="2" borderId="8" xfId="0" applyFont="1" applyFill="1" applyBorder="1" applyAlignment="1">
      <alignment horizontal="left" vertical="top" wrapText="1"/>
    </xf>
    <xf numFmtId="0" fontId="40" fillId="2" borderId="4" xfId="0" applyFont="1" applyFill="1" applyBorder="1" applyAlignment="1">
      <alignment horizontal="justify"/>
    </xf>
    <xf numFmtId="0" fontId="12" fillId="4"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wrapText="1"/>
    </xf>
    <xf numFmtId="49" fontId="12" fillId="3" borderId="4" xfId="0" applyNumberFormat="1" applyFont="1" applyFill="1" applyBorder="1" applyAlignment="1">
      <alignment horizontal="left" vertical="center"/>
    </xf>
    <xf numFmtId="0" fontId="16" fillId="3" borderId="4" xfId="0" applyFont="1" applyFill="1" applyBorder="1" applyAlignment="1">
      <alignment horizontal="left"/>
    </xf>
    <xf numFmtId="49" fontId="12" fillId="3" borderId="4" xfId="0" applyNumberFormat="1" applyFont="1" applyFill="1" applyBorder="1" applyAlignment="1">
      <alignment wrapText="1"/>
    </xf>
    <xf numFmtId="0" fontId="12" fillId="3" borderId="4" xfId="0" applyNumberFormat="1" applyFont="1" applyFill="1" applyBorder="1"/>
    <xf numFmtId="171" fontId="12" fillId="3" borderId="4" xfId="0" applyNumberFormat="1" applyFont="1" applyFill="1" applyBorder="1"/>
    <xf numFmtId="168" fontId="12" fillId="3" borderId="4" xfId="0" applyNumberFormat="1" applyFont="1" applyFill="1" applyBorder="1"/>
    <xf numFmtId="49" fontId="7" fillId="3" borderId="4" xfId="0" applyNumberFormat="1" applyFont="1" applyFill="1" applyBorder="1"/>
    <xf numFmtId="0" fontId="12" fillId="3" borderId="4" xfId="0" applyFont="1" applyFill="1" applyBorder="1"/>
    <xf numFmtId="49" fontId="46" fillId="2" borderId="4" xfId="0" applyNumberFormat="1" applyFont="1" applyFill="1" applyBorder="1"/>
    <xf numFmtId="49" fontId="49" fillId="2" borderId="4" xfId="0" applyNumberFormat="1" applyFont="1" applyFill="1" applyBorder="1" applyAlignment="1">
      <alignment horizontal="center"/>
    </xf>
    <xf numFmtId="0" fontId="16" fillId="4" borderId="7" xfId="0" applyFont="1" applyFill="1" applyBorder="1"/>
    <xf numFmtId="49" fontId="16" fillId="2" borderId="8" xfId="0" applyNumberFormat="1" applyFont="1" applyFill="1" applyBorder="1"/>
    <xf numFmtId="171" fontId="16" fillId="2" borderId="8" xfId="0" applyNumberFormat="1" applyFont="1" applyFill="1" applyBorder="1"/>
    <xf numFmtId="49" fontId="12" fillId="3" borderId="6" xfId="0" applyNumberFormat="1" applyFont="1" applyFill="1" applyBorder="1"/>
    <xf numFmtId="172" fontId="12" fillId="3" borderId="6" xfId="0" applyNumberFormat="1" applyFont="1" applyFill="1" applyBorder="1"/>
    <xf numFmtId="171" fontId="12" fillId="3" borderId="6" xfId="0" applyNumberFormat="1" applyFont="1" applyFill="1" applyBorder="1"/>
    <xf numFmtId="0" fontId="0" fillId="2" borderId="4" xfId="0" applyFill="1" applyBorder="1" applyAlignment="1">
      <alignment horizontal="left"/>
    </xf>
    <xf numFmtId="49" fontId="7" fillId="2" borderId="4" xfId="0" applyNumberFormat="1" applyFont="1" applyFill="1" applyBorder="1" applyAlignment="1">
      <alignment horizontal="left"/>
    </xf>
    <xf numFmtId="0" fontId="46" fillId="2" borderId="4" xfId="0" applyFont="1" applyFill="1" applyBorder="1" applyAlignment="1">
      <alignment horizontal="justify"/>
    </xf>
    <xf numFmtId="0" fontId="52" fillId="2" borderId="4" xfId="0" applyFont="1" applyFill="1" applyBorder="1" applyAlignment="1">
      <alignment horizontal="left" vertical="center" wrapText="1"/>
    </xf>
    <xf numFmtId="0" fontId="12" fillId="0" borderId="4" xfId="0" applyFont="1" applyFill="1" applyBorder="1" applyAlignment="1">
      <alignment horizontal="justify" vertical="top"/>
    </xf>
    <xf numFmtId="49" fontId="16" fillId="2" borderId="4" xfId="0" applyNumberFormat="1" applyFont="1" applyFill="1" applyBorder="1" applyAlignment="1">
      <alignment horizontal="center" vertical="top" wrapText="1"/>
    </xf>
    <xf numFmtId="0" fontId="0" fillId="0" borderId="0" xfId="0" applyNumberFormat="1" applyFill="1"/>
    <xf numFmtId="0" fontId="44" fillId="0" borderId="4" xfId="0" applyFont="1" applyFill="1" applyBorder="1"/>
    <xf numFmtId="0" fontId="0" fillId="0" borderId="4" xfId="0" applyFill="1" applyBorder="1"/>
    <xf numFmtId="0" fontId="12" fillId="0" borderId="4" xfId="0" applyFont="1" applyFill="1" applyBorder="1" applyAlignment="1">
      <alignment horizontal="left"/>
    </xf>
    <xf numFmtId="0" fontId="46" fillId="0" borderId="4" xfId="0" applyFont="1" applyFill="1" applyBorder="1" applyAlignment="1">
      <alignment horizontal="left" vertical="top" wrapText="1"/>
    </xf>
    <xf numFmtId="0" fontId="42" fillId="0" borderId="4" xfId="0" applyFont="1" applyFill="1" applyBorder="1" applyAlignment="1">
      <alignment horizontal="left" vertical="top" wrapText="1"/>
    </xf>
    <xf numFmtId="0" fontId="12" fillId="0" borderId="4" xfId="0" applyFont="1" applyFill="1" applyBorder="1" applyAlignment="1">
      <alignment horizontal="left" vertical="top" wrapText="1"/>
    </xf>
    <xf numFmtId="0" fontId="16" fillId="0" borderId="4" xfId="0" applyFont="1" applyFill="1" applyBorder="1"/>
    <xf numFmtId="0" fontId="12" fillId="0" borderId="4" xfId="0" applyNumberFormat="1" applyFont="1" applyFill="1" applyBorder="1" applyAlignment="1">
      <alignment horizontal="center" vertical="center"/>
    </xf>
    <xf numFmtId="0" fontId="42" fillId="0" borderId="4" xfId="0" applyFont="1" applyFill="1" applyBorder="1" applyAlignment="1">
      <alignment horizontal="justify"/>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6" fillId="0" borderId="4" xfId="0" applyFont="1" applyFill="1" applyBorder="1" applyAlignment="1">
      <alignment horizontal="left"/>
    </xf>
    <xf numFmtId="49" fontId="16" fillId="0" borderId="4" xfId="0" applyNumberFormat="1" applyFont="1" applyFill="1" applyBorder="1"/>
    <xf numFmtId="0" fontId="16" fillId="0" borderId="4" xfId="0" applyNumberFormat="1" applyFont="1" applyFill="1" applyBorder="1"/>
    <xf numFmtId="171" fontId="16" fillId="0" borderId="4" xfId="0" applyNumberFormat="1" applyFont="1" applyFill="1" applyBorder="1"/>
    <xf numFmtId="0" fontId="54" fillId="2" borderId="4" xfId="0" applyFont="1" applyFill="1" applyBorder="1"/>
    <xf numFmtId="49" fontId="54" fillId="2" borderId="4" xfId="0" applyNumberFormat="1" applyFont="1" applyFill="1" applyBorder="1"/>
    <xf numFmtId="0" fontId="54" fillId="0" borderId="0" xfId="0" applyNumberFormat="1" applyFont="1"/>
    <xf numFmtId="167" fontId="12" fillId="0" borderId="4" xfId="0" applyNumberFormat="1" applyFont="1" applyFill="1" applyBorder="1" applyAlignment="1">
      <alignment horizontal="center" vertical="center"/>
    </xf>
    <xf numFmtId="49" fontId="58" fillId="2" borderId="4" xfId="2" applyNumberFormat="1" applyFill="1" applyBorder="1" applyAlignment="1">
      <alignment horizontal="justify"/>
    </xf>
    <xf numFmtId="49" fontId="58" fillId="2" borderId="4" xfId="2" applyNumberFormat="1" applyFill="1" applyBorder="1" applyAlignment="1">
      <alignment horizontal="right"/>
    </xf>
    <xf numFmtId="49" fontId="58" fillId="2" borderId="4" xfId="2" applyNumberFormat="1" applyFill="1" applyBorder="1"/>
    <xf numFmtId="0" fontId="13" fillId="2" borderId="4" xfId="0" applyFont="1" applyFill="1" applyBorder="1" applyAlignment="1">
      <alignment horizontal="justify"/>
    </xf>
    <xf numFmtId="0" fontId="0" fillId="0" borderId="4" xfId="0" applyNumberFormat="1" applyBorder="1"/>
    <xf numFmtId="0" fontId="32" fillId="2" borderId="4" xfId="0" applyFont="1" applyFill="1" applyBorder="1" applyAlignment="1">
      <alignment vertical="center" wrapText="1"/>
    </xf>
    <xf numFmtId="0" fontId="26" fillId="2" borderId="4" xfId="0" applyFont="1" applyFill="1" applyBorder="1" applyAlignment="1">
      <alignment vertical="center"/>
    </xf>
    <xf numFmtId="0" fontId="26" fillId="2" borderId="4" xfId="0" applyFont="1" applyFill="1" applyBorder="1" applyAlignment="1">
      <alignment horizontal="left" vertical="center"/>
    </xf>
    <xf numFmtId="0" fontId="36" fillId="2" borderId="4" xfId="0" applyFont="1" applyFill="1" applyBorder="1" applyAlignment="1">
      <alignment horizontal="right"/>
    </xf>
    <xf numFmtId="0" fontId="24" fillId="2" borderId="4" xfId="0" applyFont="1" applyFill="1" applyBorder="1" applyAlignment="1">
      <alignment vertical="top" wrapText="1"/>
    </xf>
    <xf numFmtId="0" fontId="36" fillId="2" borderId="4" xfId="0" applyFont="1" applyFill="1" applyBorder="1"/>
    <xf numFmtId="49" fontId="38" fillId="2" borderId="4" xfId="0" applyNumberFormat="1" applyFont="1" applyFill="1" applyBorder="1"/>
    <xf numFmtId="0" fontId="1" fillId="2" borderId="4" xfId="0" applyFont="1" applyFill="1" applyBorder="1" applyAlignment="1">
      <alignment horizontal="justify"/>
    </xf>
    <xf numFmtId="0" fontId="0" fillId="2" borderId="14" xfId="0" applyFill="1" applyBorder="1"/>
    <xf numFmtId="171" fontId="16" fillId="0" borderId="4" xfId="1" applyNumberFormat="1" applyFont="1" applyFill="1" applyBorder="1" applyAlignment="1">
      <alignment horizontal="center"/>
    </xf>
    <xf numFmtId="0" fontId="16" fillId="0" borderId="4" xfId="0" applyFont="1" applyFill="1" applyBorder="1" applyAlignment="1">
      <alignment horizontal="right"/>
    </xf>
    <xf numFmtId="49" fontId="60" fillId="6" borderId="4" xfId="0" applyNumberFormat="1" applyFont="1" applyFill="1" applyBorder="1" applyAlignment="1">
      <alignment horizontal="center" vertical="center"/>
    </xf>
    <xf numFmtId="49" fontId="14" fillId="7" borderId="4" xfId="0" applyNumberFormat="1" applyFont="1" applyFill="1" applyBorder="1" applyAlignment="1">
      <alignment horizontal="center" vertical="center"/>
    </xf>
    <xf numFmtId="49" fontId="60" fillId="6" borderId="4" xfId="0" applyNumberFormat="1" applyFont="1" applyFill="1" applyBorder="1" applyAlignment="1">
      <alignment horizontal="center"/>
    </xf>
    <xf numFmtId="49" fontId="27" fillId="2" borderId="8" xfId="0" applyNumberFormat="1" applyFont="1" applyFill="1" applyBorder="1" applyAlignment="1">
      <alignment horizontal="left" vertical="center" wrapText="1"/>
    </xf>
    <xf numFmtId="0" fontId="27" fillId="2" borderId="8" xfId="0" applyFont="1" applyFill="1" applyBorder="1" applyAlignment="1">
      <alignment horizontal="left" vertical="center" wrapText="1"/>
    </xf>
    <xf numFmtId="0" fontId="27" fillId="2" borderId="4" xfId="0" applyFont="1" applyFill="1" applyBorder="1" applyAlignment="1">
      <alignment horizontal="left" vertical="center" wrapText="1"/>
    </xf>
    <xf numFmtId="49" fontId="58" fillId="2" borderId="4" xfId="2" applyNumberFormat="1" applyFill="1" applyBorder="1" applyAlignment="1">
      <alignment horizontal="center"/>
    </xf>
    <xf numFmtId="0" fontId="58" fillId="2" borderId="4" xfId="2" applyFill="1" applyBorder="1" applyAlignment="1">
      <alignment horizontal="center"/>
    </xf>
    <xf numFmtId="49" fontId="12" fillId="2" borderId="4" xfId="0" applyNumberFormat="1" applyFont="1" applyFill="1" applyBorder="1" applyAlignment="1">
      <alignment horizontal="justify" vertical="center" wrapText="1"/>
    </xf>
    <xf numFmtId="0" fontId="12" fillId="2" borderId="4" xfId="0" applyFont="1" applyFill="1" applyBorder="1" applyAlignment="1">
      <alignment horizontal="justify" vertical="center" wrapText="1"/>
    </xf>
    <xf numFmtId="49" fontId="12" fillId="4" borderId="7" xfId="0" applyNumberFormat="1" applyFont="1" applyFill="1" applyBorder="1" applyAlignment="1">
      <alignment horizontal="center"/>
    </xf>
    <xf numFmtId="0" fontId="12" fillId="4" borderId="7" xfId="0" applyFont="1" applyFill="1" applyBorder="1" applyAlignment="1">
      <alignment horizontal="center"/>
    </xf>
    <xf numFmtId="49" fontId="12" fillId="2" borderId="4" xfId="0" applyNumberFormat="1" applyFont="1" applyFill="1" applyBorder="1" applyAlignment="1">
      <alignment horizontal="left" vertical="center" wrapText="1"/>
    </xf>
    <xf numFmtId="0" fontId="12" fillId="2" borderId="4" xfId="0" applyFont="1" applyFill="1" applyBorder="1" applyAlignment="1">
      <alignment horizontal="left" vertical="center" wrapText="1"/>
    </xf>
    <xf numFmtId="49" fontId="24" fillId="2" borderId="4" xfId="0" applyNumberFormat="1" applyFont="1" applyFill="1" applyBorder="1" applyAlignment="1">
      <alignment horizontal="left" vertical="center" wrapText="1"/>
    </xf>
    <xf numFmtId="0" fontId="24" fillId="2" borderId="4" xfId="0" applyFont="1" applyFill="1" applyBorder="1" applyAlignment="1">
      <alignment horizontal="left" vertical="center" wrapText="1"/>
    </xf>
    <xf numFmtId="49" fontId="16" fillId="2" borderId="4" xfId="0" applyNumberFormat="1" applyFont="1" applyFill="1" applyBorder="1" applyAlignment="1">
      <alignment horizontal="left" vertical="center" wrapText="1"/>
    </xf>
    <xf numFmtId="0" fontId="16" fillId="2" borderId="4" xfId="0" applyFont="1" applyFill="1" applyBorder="1" applyAlignment="1">
      <alignment horizontal="left" vertical="center" wrapText="1"/>
    </xf>
    <xf numFmtId="0" fontId="22" fillId="2" borderId="4" xfId="0" applyFont="1" applyFill="1" applyBorder="1" applyAlignment="1">
      <alignment horizontal="right" vertical="top" wrapText="1"/>
    </xf>
    <xf numFmtId="0" fontId="22" fillId="2" borderId="5" xfId="0" applyFont="1" applyFill="1" applyBorder="1" applyAlignment="1">
      <alignment horizontal="right" vertical="top" wrapText="1"/>
    </xf>
    <xf numFmtId="0" fontId="17" fillId="2" borderId="4" xfId="0" applyFont="1" applyFill="1" applyBorder="1" applyAlignment="1">
      <alignment horizontal="left"/>
    </xf>
    <xf numFmtId="49" fontId="12" fillId="2" borderId="4" xfId="0" applyNumberFormat="1" applyFont="1" applyFill="1" applyBorder="1" applyAlignment="1">
      <alignment vertical="center" wrapText="1"/>
    </xf>
    <xf numFmtId="0" fontId="12" fillId="2" borderId="4" xfId="0" applyFont="1" applyFill="1" applyBorder="1" applyAlignment="1">
      <alignment vertical="center" wrapText="1"/>
    </xf>
    <xf numFmtId="0" fontId="12" fillId="2" borderId="4" xfId="0" applyFont="1" applyFill="1" applyBorder="1" applyAlignment="1">
      <alignment horizontal="justify"/>
    </xf>
    <xf numFmtId="49" fontId="12" fillId="2" borderId="4" xfId="0" applyNumberFormat="1" applyFont="1" applyFill="1" applyBorder="1" applyAlignment="1">
      <alignment vertical="top" wrapText="1"/>
    </xf>
    <xf numFmtId="0" fontId="12" fillId="2" borderId="4" xfId="0" applyFont="1" applyFill="1" applyBorder="1" applyAlignment="1">
      <alignment vertical="top" wrapText="1"/>
    </xf>
    <xf numFmtId="49" fontId="24" fillId="2" borderId="4" xfId="0" applyNumberFormat="1" applyFont="1" applyFill="1" applyBorder="1" applyAlignment="1">
      <alignment horizontal="left" vertical="top" wrapText="1"/>
    </xf>
    <xf numFmtId="0" fontId="24" fillId="2" borderId="4" xfId="0" applyFont="1" applyFill="1" applyBorder="1" applyAlignment="1">
      <alignment horizontal="left" vertical="top" wrapText="1"/>
    </xf>
    <xf numFmtId="49" fontId="16" fillId="2" borderId="6" xfId="0" applyNumberFormat="1" applyFont="1" applyFill="1" applyBorder="1" applyAlignment="1">
      <alignment horizontal="left" vertical="center" wrapText="1"/>
    </xf>
    <xf numFmtId="0" fontId="16" fillId="2" borderId="6" xfId="0" applyFont="1" applyFill="1" applyBorder="1" applyAlignment="1">
      <alignment horizontal="left" vertical="center" wrapText="1"/>
    </xf>
    <xf numFmtId="49" fontId="12" fillId="3" borderId="4" xfId="0" applyNumberFormat="1" applyFont="1" applyFill="1" applyBorder="1" applyAlignment="1">
      <alignment horizontal="left" vertical="center" wrapText="1"/>
    </xf>
    <xf numFmtId="0" fontId="12" fillId="3" borderId="4" xfId="0" applyFont="1" applyFill="1" applyBorder="1" applyAlignment="1">
      <alignment horizontal="left" vertical="center" wrapText="1"/>
    </xf>
    <xf numFmtId="49" fontId="29" fillId="2" borderId="4" xfId="0" applyNumberFormat="1" applyFont="1" applyFill="1" applyBorder="1" applyAlignment="1">
      <alignment horizontal="left" vertical="center" wrapText="1"/>
    </xf>
    <xf numFmtId="0" fontId="29" fillId="2" borderId="4" xfId="0" applyFont="1" applyFill="1" applyBorder="1" applyAlignment="1">
      <alignment horizontal="left" vertical="center" wrapText="1"/>
    </xf>
    <xf numFmtId="49" fontId="12" fillId="2" borderId="4" xfId="0" applyNumberFormat="1" applyFont="1" applyFill="1" applyBorder="1" applyAlignment="1">
      <alignment horizontal="left"/>
    </xf>
    <xf numFmtId="0" fontId="12" fillId="2" borderId="4" xfId="0" applyFont="1" applyFill="1" applyBorder="1" applyAlignment="1">
      <alignment horizontal="left"/>
    </xf>
    <xf numFmtId="0" fontId="22" fillId="2" borderId="4" xfId="0" applyFont="1" applyFill="1" applyBorder="1" applyAlignment="1">
      <alignment horizontal="center"/>
    </xf>
    <xf numFmtId="49" fontId="29" fillId="2" borderId="8" xfId="0" applyNumberFormat="1" applyFont="1" applyFill="1" applyBorder="1" applyAlignment="1">
      <alignment horizontal="left" vertical="center" wrapText="1"/>
    </xf>
    <xf numFmtId="0" fontId="29" fillId="2" borderId="8" xfId="0" applyFont="1" applyFill="1" applyBorder="1" applyAlignment="1">
      <alignment horizontal="left" vertical="center" wrapText="1"/>
    </xf>
    <xf numFmtId="49" fontId="2" fillId="2" borderId="4" xfId="0" applyNumberFormat="1" applyFont="1" applyFill="1" applyBorder="1" applyAlignment="1">
      <alignment horizontal="right"/>
    </xf>
    <xf numFmtId="0" fontId="2" fillId="2" borderId="4" xfId="0" applyFont="1" applyFill="1" applyBorder="1" applyAlignment="1">
      <alignment horizontal="right"/>
    </xf>
    <xf numFmtId="49" fontId="12" fillId="2" borderId="4" xfId="0" applyNumberFormat="1" applyFont="1" applyFill="1" applyBorder="1" applyAlignment="1">
      <alignment horizontal="left" vertical="top" wrapText="1"/>
    </xf>
    <xf numFmtId="0" fontId="12" fillId="2" borderId="4" xfId="0" applyFont="1" applyFill="1" applyBorder="1" applyAlignment="1">
      <alignment horizontal="left" vertical="top" wrapText="1"/>
    </xf>
    <xf numFmtId="0" fontId="0" fillId="2" borderId="4" xfId="0" applyFill="1" applyBorder="1" applyAlignment="1">
      <alignment vertical="center" wrapText="1"/>
    </xf>
    <xf numFmtId="49" fontId="12" fillId="4" borderId="8"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8" xfId="0" applyNumberFormat="1" applyFont="1" applyFill="1" applyBorder="1" applyAlignment="1">
      <alignment horizontal="center" vertical="center"/>
    </xf>
    <xf numFmtId="0" fontId="12" fillId="4" borderId="4" xfId="0" applyFont="1" applyFill="1" applyBorder="1" applyAlignment="1">
      <alignment horizontal="center" vertical="center"/>
    </xf>
    <xf numFmtId="0" fontId="12" fillId="4" borderId="6" xfId="0" applyFont="1" applyFill="1" applyBorder="1" applyAlignment="1">
      <alignment horizontal="center" vertical="center"/>
    </xf>
    <xf numFmtId="49" fontId="59" fillId="6" borderId="4" xfId="0" applyNumberFormat="1" applyFont="1" applyFill="1" applyBorder="1" applyAlignment="1">
      <alignment horizontal="center" vertical="center"/>
    </xf>
    <xf numFmtId="0" fontId="40" fillId="2" borderId="4" xfId="0" applyFont="1" applyFill="1" applyBorder="1" applyAlignment="1">
      <alignment horizontal="justify" vertical="center" wrapText="1"/>
    </xf>
    <xf numFmtId="49" fontId="12" fillId="4" borderId="8" xfId="0" applyNumberFormat="1" applyFont="1" applyFill="1" applyBorder="1" applyAlignment="1">
      <alignment horizontal="center" vertical="center"/>
    </xf>
    <xf numFmtId="49" fontId="12" fillId="4" borderId="7" xfId="0" applyNumberFormat="1" applyFont="1" applyFill="1" applyBorder="1" applyAlignment="1">
      <alignment horizontal="center" wrapText="1"/>
    </xf>
    <xf numFmtId="0" fontId="12" fillId="4" borderId="7" xfId="0" applyFont="1" applyFill="1" applyBorder="1" applyAlignment="1">
      <alignment horizontal="center" wrapText="1"/>
    </xf>
    <xf numFmtId="0" fontId="16" fillId="2" borderId="4" xfId="0" applyFont="1" applyFill="1" applyBorder="1" applyAlignment="1">
      <alignment horizontal="center" wrapText="1"/>
    </xf>
    <xf numFmtId="49" fontId="12" fillId="2" borderId="4" xfId="0" applyNumberFormat="1" applyFont="1" applyFill="1" applyBorder="1" applyAlignment="1">
      <alignment horizontal="justify" vertical="top" wrapText="1"/>
    </xf>
    <xf numFmtId="0" fontId="40" fillId="2" borderId="4" xfId="0" applyFont="1" applyFill="1" applyBorder="1" applyAlignment="1">
      <alignment horizontal="justify" vertical="top" wrapText="1"/>
    </xf>
    <xf numFmtId="2" fontId="12" fillId="4" borderId="7" xfId="0" applyNumberFormat="1" applyFont="1" applyFill="1" applyBorder="1" applyAlignment="1">
      <alignment horizontal="center"/>
    </xf>
    <xf numFmtId="0" fontId="0" fillId="2" borderId="4" xfId="0" applyFill="1" applyBorder="1" applyAlignment="1">
      <alignment wrapText="1"/>
    </xf>
    <xf numFmtId="49" fontId="60" fillId="6" borderId="3" xfId="0" applyNumberFormat="1" applyFont="1" applyFill="1" applyBorder="1" applyAlignment="1">
      <alignment horizontal="center" vertical="center"/>
    </xf>
    <xf numFmtId="49" fontId="12" fillId="2" borderId="4" xfId="0" applyNumberFormat="1" applyFont="1" applyFill="1" applyBorder="1" applyAlignment="1">
      <alignment horizontal="justify"/>
    </xf>
    <xf numFmtId="49" fontId="12" fillId="2" borderId="4" xfId="0" applyNumberFormat="1" applyFont="1" applyFill="1" applyBorder="1" applyAlignment="1">
      <alignment horizontal="center"/>
    </xf>
    <xf numFmtId="0" fontId="12" fillId="2" borderId="4" xfId="0" applyFont="1" applyFill="1" applyBorder="1" applyAlignment="1">
      <alignment horizontal="center"/>
    </xf>
    <xf numFmtId="49" fontId="12" fillId="5" borderId="12" xfId="0" applyNumberFormat="1" applyFont="1" applyFill="1" applyBorder="1" applyAlignment="1">
      <alignment horizontal="center"/>
    </xf>
    <xf numFmtId="0" fontId="12" fillId="5" borderId="8" xfId="0" applyFont="1" applyFill="1" applyBorder="1" applyAlignment="1">
      <alignment horizontal="center"/>
    </xf>
    <xf numFmtId="0" fontId="12" fillId="5" borderId="13" xfId="0" applyFont="1" applyFill="1" applyBorder="1" applyAlignment="1">
      <alignment horizontal="center"/>
    </xf>
    <xf numFmtId="0" fontId="46" fillId="2" borderId="4" xfId="0" applyFont="1" applyFill="1" applyBorder="1" applyAlignment="1">
      <alignment horizontal="center"/>
    </xf>
    <xf numFmtId="0" fontId="50" fillId="2" borderId="4" xfId="0" applyFont="1" applyFill="1" applyBorder="1" applyAlignment="1">
      <alignment horizontal="center"/>
    </xf>
    <xf numFmtId="49" fontId="12" fillId="2" borderId="4" xfId="0" applyNumberFormat="1" applyFont="1" applyFill="1" applyBorder="1" applyAlignment="1">
      <alignment horizontal="left" wrapText="1"/>
    </xf>
    <xf numFmtId="0" fontId="12" fillId="2" borderId="4" xfId="0" applyFont="1" applyFill="1" applyBorder="1" applyAlignment="1">
      <alignment horizontal="left" wrapText="1"/>
    </xf>
    <xf numFmtId="49" fontId="16" fillId="2" borderId="4" xfId="0" applyNumberFormat="1" applyFont="1" applyFill="1" applyBorder="1" applyAlignment="1">
      <alignment horizontal="justify" vertical="top" wrapText="1"/>
    </xf>
    <xf numFmtId="0" fontId="0" fillId="2" borderId="4" xfId="0" applyFill="1" applyBorder="1" applyAlignment="1">
      <alignment vertical="top" wrapText="1"/>
    </xf>
    <xf numFmtId="49" fontId="16" fillId="2" borderId="4" xfId="0" applyNumberFormat="1" applyFont="1" applyFill="1" applyBorder="1" applyAlignment="1">
      <alignment horizontal="left" vertical="top" wrapText="1"/>
    </xf>
    <xf numFmtId="0" fontId="52" fillId="2" borderId="4" xfId="0" applyFont="1" applyFill="1" applyBorder="1" applyAlignment="1">
      <alignment horizontal="left" vertical="center" wrapText="1"/>
    </xf>
    <xf numFmtId="0" fontId="0" fillId="2" borderId="4" xfId="0" applyFill="1" applyBorder="1" applyAlignment="1">
      <alignment horizontal="left" wrapText="1"/>
    </xf>
    <xf numFmtId="49" fontId="52" fillId="2" borderId="4" xfId="0" applyNumberFormat="1"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510319"/>
      <rgbColor rgb="FF000090"/>
      <rgbColor rgb="FFF2F2F2"/>
      <rgbColor rgb="FF000080"/>
      <rgbColor rgb="FF0000D4"/>
      <rgbColor rgb="FF333333"/>
      <rgbColor rgb="FFD9D9D9"/>
      <rgbColor rgb="FFC0C0C0"/>
      <rgbColor rgb="FFFFFF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3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4.png"/><Relationship Id="rId4"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36.png"/><Relationship Id="rId1" Type="http://schemas.openxmlformats.org/officeDocument/2006/relationships/image" Target="../media/image3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7" Type="http://schemas.openxmlformats.org/officeDocument/2006/relationships/image" Target="../media/image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12" Type="http://schemas.openxmlformats.org/officeDocument/2006/relationships/image" Target="../media/image5.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11" Type="http://schemas.openxmlformats.org/officeDocument/2006/relationships/image" Target="../media/image25.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3.png"/><Relationship Id="rId4" Type="http://schemas.openxmlformats.org/officeDocument/2006/relationships/image" Target="../media/image26.png"/></Relationships>
</file>

<file path=xl/drawings/_rels/drawing9.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5" Type="http://schemas.openxmlformats.org/officeDocument/2006/relationships/image" Target="../media/image26.png"/><Relationship Id="rId4"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9</xdr:col>
      <xdr:colOff>552450</xdr:colOff>
      <xdr:row>1</xdr:row>
      <xdr:rowOff>47625</xdr:rowOff>
    </xdr:from>
    <xdr:to>
      <xdr:col>14</xdr:col>
      <xdr:colOff>480646</xdr:colOff>
      <xdr:row>26</xdr:row>
      <xdr:rowOff>9525</xdr:rowOff>
    </xdr:to>
    <xdr:pic>
      <xdr:nvPicPr>
        <xdr:cNvPr id="3" name="Imagen 2">
          <a:extLst>
            <a:ext uri="{FF2B5EF4-FFF2-40B4-BE49-F238E27FC236}">
              <a16:creationId xmlns:a16="http://schemas.microsoft.com/office/drawing/2014/main" id="{BC37AF8F-2E6A-434A-880D-46FA6C03F9FB}"/>
            </a:ext>
          </a:extLst>
        </xdr:cNvPr>
        <xdr:cNvPicPr>
          <a:picLocks noChangeAspect="1"/>
        </xdr:cNvPicPr>
      </xdr:nvPicPr>
      <xdr:blipFill>
        <a:blip xmlns:r="http://schemas.openxmlformats.org/officeDocument/2006/relationships" r:embed="rId1"/>
        <a:stretch>
          <a:fillRect/>
        </a:stretch>
      </xdr:blipFill>
      <xdr:spPr>
        <a:xfrm>
          <a:off x="6553200" y="219075"/>
          <a:ext cx="2861896" cy="4619625"/>
        </a:xfrm>
        <a:prstGeom prst="rect">
          <a:avLst/>
        </a:prstGeom>
        <a:ln>
          <a:solidFill>
            <a:schemeClr val="tx2"/>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76200</xdr:colOff>
      <xdr:row>1</xdr:row>
      <xdr:rowOff>19050</xdr:rowOff>
    </xdr:from>
    <xdr:to>
      <xdr:col>13</xdr:col>
      <xdr:colOff>61632</xdr:colOff>
      <xdr:row>8</xdr:row>
      <xdr:rowOff>130594</xdr:rowOff>
    </xdr:to>
    <xdr:pic>
      <xdr:nvPicPr>
        <xdr:cNvPr id="3" name="Imagen 2">
          <a:extLst>
            <a:ext uri="{FF2B5EF4-FFF2-40B4-BE49-F238E27FC236}">
              <a16:creationId xmlns:a16="http://schemas.microsoft.com/office/drawing/2014/main" id="{B2080706-85CF-4FEC-819A-5D7D129D2B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62800" y="190500"/>
          <a:ext cx="890307" cy="13974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514350</xdr:colOff>
      <xdr:row>1</xdr:row>
      <xdr:rowOff>123825</xdr:rowOff>
    </xdr:from>
    <xdr:to>
      <xdr:col>15</xdr:col>
      <xdr:colOff>185457</xdr:colOff>
      <xdr:row>9</xdr:row>
      <xdr:rowOff>102019</xdr:rowOff>
    </xdr:to>
    <xdr:pic>
      <xdr:nvPicPr>
        <xdr:cNvPr id="3" name="Imagen 2">
          <a:extLst>
            <a:ext uri="{FF2B5EF4-FFF2-40B4-BE49-F238E27FC236}">
              <a16:creationId xmlns:a16="http://schemas.microsoft.com/office/drawing/2014/main" id="{37652898-F2E1-453C-AC93-6FB6485AB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48725" y="295275"/>
          <a:ext cx="890307" cy="13974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480851</xdr:colOff>
      <xdr:row>22</xdr:row>
      <xdr:rowOff>9449</xdr:rowOff>
    </xdr:from>
    <xdr:to>
      <xdr:col>2</xdr:col>
      <xdr:colOff>3516883</xdr:colOff>
      <xdr:row>25</xdr:row>
      <xdr:rowOff>57487</xdr:rowOff>
    </xdr:to>
    <xdr:pic>
      <xdr:nvPicPr>
        <xdr:cNvPr id="41" name="image.tif" descr="image.tif">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a:stretch>
          <a:fillRect/>
        </a:stretch>
      </xdr:blipFill>
      <xdr:spPr>
        <a:xfrm>
          <a:off x="1750851" y="3857549"/>
          <a:ext cx="3036033" cy="648114"/>
        </a:xfrm>
        <a:prstGeom prst="rect">
          <a:avLst/>
        </a:prstGeom>
        <a:ln w="12700" cap="flat">
          <a:noFill/>
          <a:miter lim="400000"/>
        </a:ln>
        <a:effectLst/>
      </xdr:spPr>
    </xdr:pic>
    <xdr:clientData/>
  </xdr:twoCellAnchor>
  <xdr:twoCellAnchor editAs="oneCell">
    <xdr:from>
      <xdr:col>8</xdr:col>
      <xdr:colOff>571500</xdr:colOff>
      <xdr:row>1</xdr:row>
      <xdr:rowOff>85725</xdr:rowOff>
    </xdr:from>
    <xdr:to>
      <xdr:col>10</xdr:col>
      <xdr:colOff>118782</xdr:colOff>
      <xdr:row>9</xdr:row>
      <xdr:rowOff>111544</xdr:rowOff>
    </xdr:to>
    <xdr:pic>
      <xdr:nvPicPr>
        <xdr:cNvPr id="3" name="Imagen 2">
          <a:extLst>
            <a:ext uri="{FF2B5EF4-FFF2-40B4-BE49-F238E27FC236}">
              <a16:creationId xmlns:a16="http://schemas.microsoft.com/office/drawing/2014/main" id="{D8A10A5A-B785-4220-8C68-4022D43E8B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91575" y="247650"/>
          <a:ext cx="890307" cy="13974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0</xdr:colOff>
      <xdr:row>4</xdr:row>
      <xdr:rowOff>0</xdr:rowOff>
    </xdr:from>
    <xdr:to>
      <xdr:col>14</xdr:col>
      <xdr:colOff>280707</xdr:colOff>
      <xdr:row>11</xdr:row>
      <xdr:rowOff>35344</xdr:rowOff>
    </xdr:to>
    <xdr:pic>
      <xdr:nvPicPr>
        <xdr:cNvPr id="3" name="Imagen 2">
          <a:extLst>
            <a:ext uri="{FF2B5EF4-FFF2-40B4-BE49-F238E27FC236}">
              <a16:creationId xmlns:a16="http://schemas.microsoft.com/office/drawing/2014/main" id="{8CF95A15-4AB3-47C5-B553-D29BD02AB1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0" y="685800"/>
          <a:ext cx="890307" cy="13974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1557486</xdr:colOff>
      <xdr:row>37</xdr:row>
      <xdr:rowOff>133055</xdr:rowOff>
    </xdr:from>
    <xdr:to>
      <xdr:col>3</xdr:col>
      <xdr:colOff>2604368</xdr:colOff>
      <xdr:row>39</xdr:row>
      <xdr:rowOff>180304</xdr:rowOff>
    </xdr:to>
    <xdr:pic>
      <xdr:nvPicPr>
        <xdr:cNvPr id="43" name="image.pdf" descr="image.pdf">
          <a:extLst>
            <a:ext uri="{FF2B5EF4-FFF2-40B4-BE49-F238E27FC236}">
              <a16:creationId xmlns:a16="http://schemas.microsoft.com/office/drawing/2014/main" id="{00000000-0008-0000-0E00-00002B000000}"/>
            </a:ext>
          </a:extLst>
        </xdr:cNvPr>
        <xdr:cNvPicPr>
          <a:picLocks noChangeAspect="1"/>
        </xdr:cNvPicPr>
      </xdr:nvPicPr>
      <xdr:blipFill>
        <a:blip xmlns:r="http://schemas.openxmlformats.org/officeDocument/2006/relationships" r:embed="rId1"/>
        <a:stretch>
          <a:fillRect/>
        </a:stretch>
      </xdr:blipFill>
      <xdr:spPr>
        <a:xfrm>
          <a:off x="3856186" y="7449525"/>
          <a:ext cx="1046883" cy="447300"/>
        </a:xfrm>
        <a:prstGeom prst="rect">
          <a:avLst/>
        </a:prstGeom>
        <a:ln w="12700" cap="flat">
          <a:noFill/>
          <a:miter lim="400000"/>
        </a:ln>
        <a:effectLst/>
      </xdr:spPr>
    </xdr:pic>
    <xdr:clientData/>
  </xdr:twoCellAnchor>
  <xdr:twoCellAnchor>
    <xdr:from>
      <xdr:col>2</xdr:col>
      <xdr:colOff>137123</xdr:colOff>
      <xdr:row>8</xdr:row>
      <xdr:rowOff>28576</xdr:rowOff>
    </xdr:from>
    <xdr:to>
      <xdr:col>3</xdr:col>
      <xdr:colOff>238125</xdr:colOff>
      <xdr:row>11</xdr:row>
      <xdr:rowOff>55467</xdr:rowOff>
    </xdr:to>
    <xdr:pic>
      <xdr:nvPicPr>
        <xdr:cNvPr id="44" name="image.pdf" descr="image.pdf">
          <a:extLst>
            <a:ext uri="{FF2B5EF4-FFF2-40B4-BE49-F238E27FC236}">
              <a16:creationId xmlns:a16="http://schemas.microsoft.com/office/drawing/2014/main" id="{00000000-0008-0000-0E00-00002C000000}"/>
            </a:ext>
          </a:extLst>
        </xdr:cNvPr>
        <xdr:cNvPicPr>
          <a:picLocks noChangeAspect="1"/>
        </xdr:cNvPicPr>
      </xdr:nvPicPr>
      <xdr:blipFill>
        <a:blip xmlns:r="http://schemas.openxmlformats.org/officeDocument/2006/relationships" r:embed="rId2"/>
        <a:stretch>
          <a:fillRect/>
        </a:stretch>
      </xdr:blipFill>
      <xdr:spPr>
        <a:xfrm>
          <a:off x="1242023" y="1400176"/>
          <a:ext cx="996352" cy="512666"/>
        </a:xfrm>
        <a:prstGeom prst="rect">
          <a:avLst/>
        </a:prstGeom>
        <a:ln w="12700" cap="flat">
          <a:noFill/>
          <a:miter lim="400000"/>
        </a:ln>
        <a:effectLst/>
      </xdr:spPr>
    </xdr:pic>
    <xdr:clientData/>
  </xdr:twoCellAnchor>
  <xdr:twoCellAnchor editAs="oneCell">
    <xdr:from>
      <xdr:col>4</xdr:col>
      <xdr:colOff>523875</xdr:colOff>
      <xdr:row>8</xdr:row>
      <xdr:rowOff>38100</xdr:rowOff>
    </xdr:from>
    <xdr:to>
      <xdr:col>6</xdr:col>
      <xdr:colOff>12789</xdr:colOff>
      <xdr:row>10</xdr:row>
      <xdr:rowOff>127021</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stretch>
          <a:fillRect/>
        </a:stretch>
      </xdr:blipFill>
      <xdr:spPr>
        <a:xfrm>
          <a:off x="5086350" y="1409700"/>
          <a:ext cx="1727289" cy="412771"/>
        </a:xfrm>
        <a:prstGeom prst="rect">
          <a:avLst/>
        </a:prstGeom>
      </xdr:spPr>
    </xdr:pic>
    <xdr:clientData/>
  </xdr:twoCellAnchor>
  <xdr:twoCellAnchor editAs="oneCell">
    <xdr:from>
      <xdr:col>9</xdr:col>
      <xdr:colOff>66675</xdr:colOff>
      <xdr:row>2</xdr:row>
      <xdr:rowOff>85725</xdr:rowOff>
    </xdr:from>
    <xdr:to>
      <xdr:col>10</xdr:col>
      <xdr:colOff>347382</xdr:colOff>
      <xdr:row>10</xdr:row>
      <xdr:rowOff>111544</xdr:rowOff>
    </xdr:to>
    <xdr:pic>
      <xdr:nvPicPr>
        <xdr:cNvPr id="5" name="Imagen 4">
          <a:extLst>
            <a:ext uri="{FF2B5EF4-FFF2-40B4-BE49-F238E27FC236}">
              <a16:creationId xmlns:a16="http://schemas.microsoft.com/office/drawing/2014/main" id="{DE92BA3F-CB87-4AFF-A154-E36F91BBF4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20225" y="409575"/>
          <a:ext cx="890307" cy="13974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2019300</xdr:colOff>
      <xdr:row>8</xdr:row>
      <xdr:rowOff>142875</xdr:rowOff>
    </xdr:from>
    <xdr:to>
      <xdr:col>5</xdr:col>
      <xdr:colOff>41364</xdr:colOff>
      <xdr:row>11</xdr:row>
      <xdr:rowOff>79396</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4019550" y="1514475"/>
          <a:ext cx="1727289" cy="412771"/>
        </a:xfrm>
        <a:prstGeom prst="rect">
          <a:avLst/>
        </a:prstGeom>
      </xdr:spPr>
    </xdr:pic>
    <xdr:clientData/>
  </xdr:twoCellAnchor>
  <xdr:twoCellAnchor editAs="oneCell">
    <xdr:from>
      <xdr:col>9</xdr:col>
      <xdr:colOff>85725</xdr:colOff>
      <xdr:row>1</xdr:row>
      <xdr:rowOff>142875</xdr:rowOff>
    </xdr:from>
    <xdr:to>
      <xdr:col>10</xdr:col>
      <xdr:colOff>366432</xdr:colOff>
      <xdr:row>10</xdr:row>
      <xdr:rowOff>6769</xdr:rowOff>
    </xdr:to>
    <xdr:pic>
      <xdr:nvPicPr>
        <xdr:cNvPr id="3" name="Imagen 2">
          <a:extLst>
            <a:ext uri="{FF2B5EF4-FFF2-40B4-BE49-F238E27FC236}">
              <a16:creationId xmlns:a16="http://schemas.microsoft.com/office/drawing/2014/main" id="{A8DB417C-B988-4B5D-8F5B-04926EF245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39275" y="304800"/>
          <a:ext cx="890307" cy="13974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95250</xdr:colOff>
      <xdr:row>2</xdr:row>
      <xdr:rowOff>76200</xdr:rowOff>
    </xdr:from>
    <xdr:to>
      <xdr:col>10</xdr:col>
      <xdr:colOff>375957</xdr:colOff>
      <xdr:row>9</xdr:row>
      <xdr:rowOff>225844</xdr:rowOff>
    </xdr:to>
    <xdr:pic>
      <xdr:nvPicPr>
        <xdr:cNvPr id="3" name="Imagen 2">
          <a:extLst>
            <a:ext uri="{FF2B5EF4-FFF2-40B4-BE49-F238E27FC236}">
              <a16:creationId xmlns:a16="http://schemas.microsoft.com/office/drawing/2014/main" id="{8ADF2B8B-D566-4FFF-8669-291F2763B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01150" y="419100"/>
          <a:ext cx="890307" cy="13974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2146535</xdr:colOff>
      <xdr:row>17</xdr:row>
      <xdr:rowOff>38587</xdr:rowOff>
    </xdr:from>
    <xdr:to>
      <xdr:col>4</xdr:col>
      <xdr:colOff>1245021</xdr:colOff>
      <xdr:row>19</xdr:row>
      <xdr:rowOff>38587</xdr:rowOff>
    </xdr:to>
    <xdr:pic>
      <xdr:nvPicPr>
        <xdr:cNvPr id="46" name="image.tif" descr="image.tif">
          <a:extLst>
            <a:ext uri="{FF2B5EF4-FFF2-40B4-BE49-F238E27FC236}">
              <a16:creationId xmlns:a16="http://schemas.microsoft.com/office/drawing/2014/main" id="{00000000-0008-0000-1100-00002E000000}"/>
            </a:ext>
          </a:extLst>
        </xdr:cNvPr>
        <xdr:cNvPicPr>
          <a:picLocks noChangeAspect="1"/>
        </xdr:cNvPicPr>
      </xdr:nvPicPr>
      <xdr:blipFill>
        <a:blip xmlns:r="http://schemas.openxmlformats.org/officeDocument/2006/relationships" r:embed="rId1"/>
        <a:stretch>
          <a:fillRect/>
        </a:stretch>
      </xdr:blipFill>
      <xdr:spPr>
        <a:xfrm>
          <a:off x="3416535" y="3115162"/>
          <a:ext cx="2197287" cy="400051"/>
        </a:xfrm>
        <a:prstGeom prst="rect">
          <a:avLst/>
        </a:prstGeom>
        <a:ln w="12700" cap="flat">
          <a:noFill/>
          <a:miter lim="400000"/>
        </a:ln>
        <a:effectLst/>
      </xdr:spPr>
    </xdr:pic>
    <xdr:clientData/>
  </xdr:twoCellAnchor>
  <xdr:twoCellAnchor>
    <xdr:from>
      <xdr:col>2</xdr:col>
      <xdr:colOff>1520860</xdr:colOff>
      <xdr:row>21</xdr:row>
      <xdr:rowOff>152400</xdr:rowOff>
    </xdr:from>
    <xdr:to>
      <xdr:col>5</xdr:col>
      <xdr:colOff>419100</xdr:colOff>
      <xdr:row>23</xdr:row>
      <xdr:rowOff>141394</xdr:rowOff>
    </xdr:to>
    <xdr:pic>
      <xdr:nvPicPr>
        <xdr:cNvPr id="47" name="image.tif" descr="image.tif">
          <a:extLst>
            <a:ext uri="{FF2B5EF4-FFF2-40B4-BE49-F238E27FC236}">
              <a16:creationId xmlns:a16="http://schemas.microsoft.com/office/drawing/2014/main" id="{00000000-0008-0000-1100-00002F000000}"/>
            </a:ext>
          </a:extLst>
        </xdr:cNvPr>
        <xdr:cNvPicPr>
          <a:picLocks noChangeAspect="1"/>
        </xdr:cNvPicPr>
      </xdr:nvPicPr>
      <xdr:blipFill>
        <a:blip xmlns:r="http://schemas.openxmlformats.org/officeDocument/2006/relationships" r:embed="rId2"/>
        <a:stretch>
          <a:fillRect/>
        </a:stretch>
      </xdr:blipFill>
      <xdr:spPr>
        <a:xfrm>
          <a:off x="2625760" y="4048125"/>
          <a:ext cx="2898740" cy="389044"/>
        </a:xfrm>
        <a:prstGeom prst="rect">
          <a:avLst/>
        </a:prstGeom>
        <a:ln w="12700" cap="flat">
          <a:noFill/>
          <a:miter lim="400000"/>
        </a:ln>
        <a:effectLst/>
      </xdr:spPr>
    </xdr:pic>
    <xdr:clientData/>
  </xdr:twoCellAnchor>
  <xdr:twoCellAnchor editAs="oneCell">
    <xdr:from>
      <xdr:col>9</xdr:col>
      <xdr:colOff>123825</xdr:colOff>
      <xdr:row>0</xdr:row>
      <xdr:rowOff>133350</xdr:rowOff>
    </xdr:from>
    <xdr:to>
      <xdr:col>10</xdr:col>
      <xdr:colOff>404532</xdr:colOff>
      <xdr:row>8</xdr:row>
      <xdr:rowOff>159169</xdr:rowOff>
    </xdr:to>
    <xdr:pic>
      <xdr:nvPicPr>
        <xdr:cNvPr id="3" name="Imagen 2">
          <a:extLst>
            <a:ext uri="{FF2B5EF4-FFF2-40B4-BE49-F238E27FC236}">
              <a16:creationId xmlns:a16="http://schemas.microsoft.com/office/drawing/2014/main" id="{FEE890F8-F4F3-4359-BEE0-80DE33E9D3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20050" y="133350"/>
          <a:ext cx="890307" cy="1397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152362</xdr:colOff>
      <xdr:row>127</xdr:row>
      <xdr:rowOff>19405</xdr:rowOff>
    </xdr:from>
    <xdr:to>
      <xdr:col>4</xdr:col>
      <xdr:colOff>1679376</xdr:colOff>
      <xdr:row>131</xdr:row>
      <xdr:rowOff>163147</xdr:rowOff>
    </xdr:to>
    <xdr:pic>
      <xdr:nvPicPr>
        <xdr:cNvPr id="3" name="image.pdf" descr="image.pdf">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578062" y="22149790"/>
          <a:ext cx="1527015" cy="801603"/>
        </a:xfrm>
        <a:prstGeom prst="rect">
          <a:avLst/>
        </a:prstGeom>
        <a:ln w="12700" cap="flat">
          <a:noFill/>
          <a:miter lim="400000"/>
        </a:ln>
        <a:effectLst/>
      </xdr:spPr>
    </xdr:pic>
    <xdr:clientData/>
  </xdr:twoCellAnchor>
  <xdr:twoCellAnchor editAs="oneCell">
    <xdr:from>
      <xdr:col>4</xdr:col>
      <xdr:colOff>647700</xdr:colOff>
      <xdr:row>46</xdr:row>
      <xdr:rowOff>12700</xdr:rowOff>
    </xdr:from>
    <xdr:to>
      <xdr:col>5</xdr:col>
      <xdr:colOff>558959</xdr:colOff>
      <xdr:row>48</xdr:row>
      <xdr:rowOff>107972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2870200" y="7797800"/>
          <a:ext cx="3086259" cy="425472"/>
        </a:xfrm>
        <a:prstGeom prst="rect">
          <a:avLst/>
        </a:prstGeom>
      </xdr:spPr>
    </xdr:pic>
    <xdr:clientData/>
  </xdr:twoCellAnchor>
  <xdr:twoCellAnchor editAs="oneCell">
    <xdr:from>
      <xdr:col>4</xdr:col>
      <xdr:colOff>457200</xdr:colOff>
      <xdr:row>138</xdr:row>
      <xdr:rowOff>76200</xdr:rowOff>
    </xdr:from>
    <xdr:to>
      <xdr:col>4</xdr:col>
      <xdr:colOff>2184489</xdr:colOff>
      <xdr:row>140</xdr:row>
      <xdr:rowOff>158771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2679700" y="24060150"/>
          <a:ext cx="1727289" cy="412771"/>
        </a:xfrm>
        <a:prstGeom prst="rect">
          <a:avLst/>
        </a:prstGeom>
      </xdr:spPr>
    </xdr:pic>
    <xdr:clientData/>
  </xdr:twoCellAnchor>
  <xdr:twoCellAnchor editAs="oneCell">
    <xdr:from>
      <xdr:col>12</xdr:col>
      <xdr:colOff>1047750</xdr:colOff>
      <xdr:row>1</xdr:row>
      <xdr:rowOff>9526</xdr:rowOff>
    </xdr:from>
    <xdr:to>
      <xdr:col>13</xdr:col>
      <xdr:colOff>304800</xdr:colOff>
      <xdr:row>8</xdr:row>
      <xdr:rowOff>53275</xdr:rowOff>
    </xdr:to>
    <xdr:pic>
      <xdr:nvPicPr>
        <xdr:cNvPr id="9" name="Imagen 8">
          <a:extLst>
            <a:ext uri="{FF2B5EF4-FFF2-40B4-BE49-F238E27FC236}">
              <a16:creationId xmlns:a16="http://schemas.microsoft.com/office/drawing/2014/main" id="{AE67855B-A5EE-F170-2B0A-F638077ECA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100" y="209551"/>
          <a:ext cx="885825" cy="136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196465</xdr:colOff>
      <xdr:row>14</xdr:row>
      <xdr:rowOff>57374</xdr:rowOff>
    </xdr:from>
    <xdr:to>
      <xdr:col>3</xdr:col>
      <xdr:colOff>163066</xdr:colOff>
      <xdr:row>15</xdr:row>
      <xdr:rowOff>66937</xdr:rowOff>
    </xdr:to>
    <xdr:pic>
      <xdr:nvPicPr>
        <xdr:cNvPr id="6" name="image.pdf" descr="image.pdf">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1275965" y="2476724"/>
          <a:ext cx="893702" cy="171489"/>
        </a:xfrm>
        <a:prstGeom prst="rect">
          <a:avLst/>
        </a:prstGeom>
        <a:ln w="12700" cap="flat">
          <a:noFill/>
          <a:miter lim="400000"/>
        </a:ln>
        <a:effectLst/>
      </xdr:spPr>
    </xdr:pic>
    <xdr:clientData/>
  </xdr:twoCellAnchor>
  <xdr:twoCellAnchor>
    <xdr:from>
      <xdr:col>2</xdr:col>
      <xdr:colOff>196465</xdr:colOff>
      <xdr:row>15</xdr:row>
      <xdr:rowOff>105824</xdr:rowOff>
    </xdr:from>
    <xdr:to>
      <xdr:col>3</xdr:col>
      <xdr:colOff>520303</xdr:colOff>
      <xdr:row>16</xdr:row>
      <xdr:rowOff>105824</xdr:rowOff>
    </xdr:to>
    <xdr:pic>
      <xdr:nvPicPr>
        <xdr:cNvPr id="7" name="image.pdf" descr="image.pdf">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1275965" y="2687099"/>
          <a:ext cx="1250939" cy="161926"/>
        </a:xfrm>
        <a:prstGeom prst="rect">
          <a:avLst/>
        </a:prstGeom>
        <a:ln w="12700" cap="flat">
          <a:noFill/>
          <a:miter lim="400000"/>
        </a:ln>
        <a:effectLst/>
      </xdr:spPr>
    </xdr:pic>
    <xdr:clientData/>
  </xdr:twoCellAnchor>
  <xdr:twoCellAnchor>
    <xdr:from>
      <xdr:col>2</xdr:col>
      <xdr:colOff>196465</xdr:colOff>
      <xdr:row>16</xdr:row>
      <xdr:rowOff>153637</xdr:rowOff>
    </xdr:from>
    <xdr:to>
      <xdr:col>3</xdr:col>
      <xdr:colOff>86717</xdr:colOff>
      <xdr:row>17</xdr:row>
      <xdr:rowOff>164464</xdr:rowOff>
    </xdr:to>
    <xdr:pic>
      <xdr:nvPicPr>
        <xdr:cNvPr id="8" name="image.pdf" descr="image.pdf">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1275965" y="2896837"/>
          <a:ext cx="817353" cy="172753"/>
        </a:xfrm>
        <a:prstGeom prst="rect">
          <a:avLst/>
        </a:prstGeom>
        <a:ln w="12700" cap="flat">
          <a:noFill/>
          <a:miter lim="400000"/>
        </a:ln>
        <a:effectLst/>
      </xdr:spPr>
    </xdr:pic>
    <xdr:clientData/>
  </xdr:twoCellAnchor>
  <xdr:twoCellAnchor editAs="oneCell">
    <xdr:from>
      <xdr:col>10</xdr:col>
      <xdr:colOff>942975</xdr:colOff>
      <xdr:row>1</xdr:row>
      <xdr:rowOff>38100</xdr:rowOff>
    </xdr:from>
    <xdr:to>
      <xdr:col>11</xdr:col>
      <xdr:colOff>323850</xdr:colOff>
      <xdr:row>9</xdr:row>
      <xdr:rowOff>34224</xdr:rowOff>
    </xdr:to>
    <xdr:pic>
      <xdr:nvPicPr>
        <xdr:cNvPr id="3" name="Imagen 2">
          <a:extLst>
            <a:ext uri="{FF2B5EF4-FFF2-40B4-BE49-F238E27FC236}">
              <a16:creationId xmlns:a16="http://schemas.microsoft.com/office/drawing/2014/main" id="{07330AB4-C992-4D33-A340-1E5B7667C2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81875" y="200025"/>
          <a:ext cx="885825" cy="13677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358241</xdr:colOff>
      <xdr:row>16</xdr:row>
      <xdr:rowOff>113537</xdr:rowOff>
    </xdr:from>
    <xdr:to>
      <xdr:col>4</xdr:col>
      <xdr:colOff>652623</xdr:colOff>
      <xdr:row>18</xdr:row>
      <xdr:rowOff>196252</xdr:rowOff>
    </xdr:to>
    <xdr:pic>
      <xdr:nvPicPr>
        <xdr:cNvPr id="10" name="image.pdf" descr="image.pdf">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a:stretch>
          <a:fillRect/>
        </a:stretch>
      </xdr:blipFill>
      <xdr:spPr>
        <a:xfrm>
          <a:off x="1437741" y="2868167"/>
          <a:ext cx="1869183" cy="445301"/>
        </a:xfrm>
        <a:prstGeom prst="rect">
          <a:avLst/>
        </a:prstGeom>
        <a:ln w="12700" cap="flat">
          <a:noFill/>
          <a:miter lim="400000"/>
        </a:ln>
        <a:effectLst/>
      </xdr:spPr>
    </xdr:pic>
    <xdr:clientData/>
  </xdr:twoCellAnchor>
  <xdr:twoCellAnchor>
    <xdr:from>
      <xdr:col>5</xdr:col>
      <xdr:colOff>651408</xdr:colOff>
      <xdr:row>16</xdr:row>
      <xdr:rowOff>113537</xdr:rowOff>
    </xdr:from>
    <xdr:to>
      <xdr:col>7</xdr:col>
      <xdr:colOff>173533</xdr:colOff>
      <xdr:row>19</xdr:row>
      <xdr:rowOff>36382</xdr:rowOff>
    </xdr:to>
    <xdr:pic>
      <xdr:nvPicPr>
        <xdr:cNvPr id="11" name="image.pdf" descr="image.pdf">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a:stretch>
          <a:fillRect/>
        </a:stretch>
      </xdr:blipFill>
      <xdr:spPr>
        <a:xfrm>
          <a:off x="4588408" y="2868167"/>
          <a:ext cx="868326" cy="483551"/>
        </a:xfrm>
        <a:prstGeom prst="rect">
          <a:avLst/>
        </a:prstGeom>
        <a:ln w="12700" cap="flat">
          <a:noFill/>
          <a:miter lim="400000"/>
        </a:ln>
        <a:effectLst/>
      </xdr:spPr>
    </xdr:pic>
    <xdr:clientData/>
  </xdr:twoCellAnchor>
  <xdr:twoCellAnchor>
    <xdr:from>
      <xdr:col>2</xdr:col>
      <xdr:colOff>249783</xdr:colOff>
      <xdr:row>21</xdr:row>
      <xdr:rowOff>113370</xdr:rowOff>
    </xdr:from>
    <xdr:to>
      <xdr:col>4</xdr:col>
      <xdr:colOff>554918</xdr:colOff>
      <xdr:row>23</xdr:row>
      <xdr:rowOff>171090</xdr:rowOff>
    </xdr:to>
    <xdr:pic>
      <xdr:nvPicPr>
        <xdr:cNvPr id="12" name="image.pdf" descr="image.pdf">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3"/>
        <a:stretch>
          <a:fillRect/>
        </a:stretch>
      </xdr:blipFill>
      <xdr:spPr>
        <a:xfrm>
          <a:off x="1329283" y="3788750"/>
          <a:ext cx="1879936" cy="453961"/>
        </a:xfrm>
        <a:prstGeom prst="rect">
          <a:avLst/>
        </a:prstGeom>
        <a:ln w="12700" cap="flat">
          <a:noFill/>
          <a:miter lim="400000"/>
        </a:ln>
        <a:effectLst/>
      </xdr:spPr>
    </xdr:pic>
    <xdr:clientData/>
  </xdr:twoCellAnchor>
  <xdr:twoCellAnchor>
    <xdr:from>
      <xdr:col>5</xdr:col>
      <xdr:colOff>640233</xdr:colOff>
      <xdr:row>21</xdr:row>
      <xdr:rowOff>65790</xdr:rowOff>
    </xdr:from>
    <xdr:to>
      <xdr:col>7</xdr:col>
      <xdr:colOff>173533</xdr:colOff>
      <xdr:row>23</xdr:row>
      <xdr:rowOff>161730</xdr:rowOff>
    </xdr:to>
    <xdr:pic>
      <xdr:nvPicPr>
        <xdr:cNvPr id="13" name="image.pdf" descr="image.pdf">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4"/>
        <a:stretch>
          <a:fillRect/>
        </a:stretch>
      </xdr:blipFill>
      <xdr:spPr>
        <a:xfrm>
          <a:off x="4577233" y="3741170"/>
          <a:ext cx="879501" cy="492181"/>
        </a:xfrm>
        <a:prstGeom prst="rect">
          <a:avLst/>
        </a:prstGeom>
        <a:ln w="12700" cap="flat">
          <a:noFill/>
          <a:miter lim="400000"/>
        </a:ln>
        <a:effectLst/>
      </xdr:spPr>
    </xdr:pic>
    <xdr:clientData/>
  </xdr:twoCellAnchor>
  <xdr:twoCellAnchor>
    <xdr:from>
      <xdr:col>2</xdr:col>
      <xdr:colOff>271474</xdr:colOff>
      <xdr:row>25</xdr:row>
      <xdr:rowOff>75150</xdr:rowOff>
    </xdr:from>
    <xdr:to>
      <xdr:col>5</xdr:col>
      <xdr:colOff>206399</xdr:colOff>
      <xdr:row>26</xdr:row>
      <xdr:rowOff>104010</xdr:rowOff>
    </xdr:to>
    <xdr:pic>
      <xdr:nvPicPr>
        <xdr:cNvPr id="14" name="image.pdf" descr="image.pdf">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5"/>
        <a:stretch>
          <a:fillRect/>
        </a:stretch>
      </xdr:blipFill>
      <xdr:spPr>
        <a:xfrm>
          <a:off x="1350974" y="4543010"/>
          <a:ext cx="2792426" cy="226981"/>
        </a:xfrm>
        <a:prstGeom prst="rect">
          <a:avLst/>
        </a:prstGeom>
        <a:ln w="12700" cap="flat">
          <a:noFill/>
          <a:miter lim="400000"/>
        </a:ln>
        <a:effectLst/>
      </xdr:spPr>
    </xdr:pic>
    <xdr:clientData/>
  </xdr:twoCellAnchor>
  <xdr:twoCellAnchor>
    <xdr:from>
      <xdr:col>2</xdr:col>
      <xdr:colOff>466700</xdr:colOff>
      <xdr:row>26</xdr:row>
      <xdr:rowOff>152370</xdr:rowOff>
    </xdr:from>
    <xdr:to>
      <xdr:col>3</xdr:col>
      <xdr:colOff>358390</xdr:colOff>
      <xdr:row>27</xdr:row>
      <xdr:rowOff>142230</xdr:rowOff>
    </xdr:to>
    <xdr:pic>
      <xdr:nvPicPr>
        <xdr:cNvPr id="15" name="image.pdf" descr="image.pdf">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a:stretch>
          <a:fillRect/>
        </a:stretch>
      </xdr:blipFill>
      <xdr:spPr>
        <a:xfrm>
          <a:off x="1546200" y="4818350"/>
          <a:ext cx="564791" cy="187981"/>
        </a:xfrm>
        <a:prstGeom prst="rect">
          <a:avLst/>
        </a:prstGeom>
        <a:ln w="12700" cap="flat">
          <a:noFill/>
          <a:miter lim="400000"/>
        </a:ln>
        <a:effectLst/>
      </xdr:spPr>
    </xdr:pic>
    <xdr:clientData/>
  </xdr:twoCellAnchor>
  <xdr:twoCellAnchor editAs="oneCell">
    <xdr:from>
      <xdr:col>10</xdr:col>
      <xdr:colOff>552450</xdr:colOff>
      <xdr:row>1</xdr:row>
      <xdr:rowOff>95250</xdr:rowOff>
    </xdr:from>
    <xdr:to>
      <xdr:col>10</xdr:col>
      <xdr:colOff>1438275</xdr:colOff>
      <xdr:row>9</xdr:row>
      <xdr:rowOff>91374</xdr:rowOff>
    </xdr:to>
    <xdr:pic>
      <xdr:nvPicPr>
        <xdr:cNvPr id="3" name="Imagen 2">
          <a:extLst>
            <a:ext uri="{FF2B5EF4-FFF2-40B4-BE49-F238E27FC236}">
              <a16:creationId xmlns:a16="http://schemas.microsoft.com/office/drawing/2014/main" id="{1949D657-5A2C-45F8-A4B0-2C3E6E89425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62775" y="257175"/>
          <a:ext cx="885825" cy="13677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54433</xdr:colOff>
      <xdr:row>14</xdr:row>
      <xdr:rowOff>38279</xdr:rowOff>
    </xdr:to>
    <xdr:pic>
      <xdr:nvPicPr>
        <xdr:cNvPr id="17" name="image.pdf" descr="image.pdf">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1"/>
        <a:stretch>
          <a:fillRect/>
        </a:stretch>
      </xdr:blipFill>
      <xdr:spPr>
        <a:xfrm>
          <a:off x="1016000" y="2257425"/>
          <a:ext cx="54434" cy="202745"/>
        </a:xfrm>
        <a:prstGeom prst="rect">
          <a:avLst/>
        </a:prstGeom>
        <a:ln w="12700" cap="flat">
          <a:noFill/>
          <a:miter lim="400000"/>
        </a:ln>
        <a:effectLst/>
      </xdr:spPr>
    </xdr:pic>
    <xdr:clientData/>
  </xdr:twoCellAnchor>
  <xdr:twoCellAnchor>
    <xdr:from>
      <xdr:col>5</xdr:col>
      <xdr:colOff>810406</xdr:colOff>
      <xdr:row>13</xdr:row>
      <xdr:rowOff>0</xdr:rowOff>
    </xdr:from>
    <xdr:to>
      <xdr:col>6</xdr:col>
      <xdr:colOff>0</xdr:colOff>
      <xdr:row>14</xdr:row>
      <xdr:rowOff>19139</xdr:rowOff>
    </xdr:to>
    <xdr:pic>
      <xdr:nvPicPr>
        <xdr:cNvPr id="19" name="image.pdf" descr="image.pdf">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2"/>
        <a:stretch>
          <a:fillRect/>
        </a:stretch>
      </xdr:blipFill>
      <xdr:spPr>
        <a:xfrm>
          <a:off x="4823606" y="2257425"/>
          <a:ext cx="65894" cy="183605"/>
        </a:xfrm>
        <a:prstGeom prst="rect">
          <a:avLst/>
        </a:prstGeom>
        <a:ln w="12700" cap="flat">
          <a:noFill/>
          <a:miter lim="400000"/>
        </a:ln>
        <a:effectLst/>
      </xdr:spPr>
    </xdr:pic>
    <xdr:clientData/>
  </xdr:twoCellAnchor>
  <xdr:twoCellAnchor>
    <xdr:from>
      <xdr:col>1</xdr:col>
      <xdr:colOff>320799</xdr:colOff>
      <xdr:row>28</xdr:row>
      <xdr:rowOff>153638</xdr:rowOff>
    </xdr:from>
    <xdr:to>
      <xdr:col>3</xdr:col>
      <xdr:colOff>349597</xdr:colOff>
      <xdr:row>30</xdr:row>
      <xdr:rowOff>57376</xdr:rowOff>
    </xdr:to>
    <xdr:pic>
      <xdr:nvPicPr>
        <xdr:cNvPr id="20" name="image.pdf" descr="image.pdf">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3"/>
        <a:stretch>
          <a:fillRect/>
        </a:stretch>
      </xdr:blipFill>
      <xdr:spPr>
        <a:xfrm>
          <a:off x="993899" y="5093938"/>
          <a:ext cx="1349599" cy="227589"/>
        </a:xfrm>
        <a:prstGeom prst="rect">
          <a:avLst/>
        </a:prstGeom>
        <a:ln w="12700" cap="flat">
          <a:noFill/>
          <a:miter lim="400000"/>
        </a:ln>
        <a:effectLst/>
      </xdr:spPr>
    </xdr:pic>
    <xdr:clientData/>
  </xdr:twoCellAnchor>
  <xdr:twoCellAnchor>
    <xdr:from>
      <xdr:col>2</xdr:col>
      <xdr:colOff>10504</xdr:colOff>
      <xdr:row>30</xdr:row>
      <xdr:rowOff>96263</xdr:rowOff>
    </xdr:from>
    <xdr:to>
      <xdr:col>3</xdr:col>
      <xdr:colOff>720774</xdr:colOff>
      <xdr:row>31</xdr:row>
      <xdr:rowOff>163351</xdr:rowOff>
    </xdr:to>
    <xdr:pic>
      <xdr:nvPicPr>
        <xdr:cNvPr id="21" name="image.pdf" descr="image.pdf">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
        <a:stretch>
          <a:fillRect/>
        </a:stretch>
      </xdr:blipFill>
      <xdr:spPr>
        <a:xfrm>
          <a:off x="1026504" y="5360413"/>
          <a:ext cx="1688171" cy="229014"/>
        </a:xfrm>
        <a:prstGeom prst="rect">
          <a:avLst/>
        </a:prstGeom>
        <a:ln w="12700" cap="flat">
          <a:noFill/>
          <a:miter lim="400000"/>
        </a:ln>
        <a:effectLst/>
      </xdr:spPr>
    </xdr:pic>
    <xdr:clientData/>
  </xdr:twoCellAnchor>
  <xdr:twoCellAnchor>
    <xdr:from>
      <xdr:col>2</xdr:col>
      <xdr:colOff>0</xdr:colOff>
      <xdr:row>33</xdr:row>
      <xdr:rowOff>84833</xdr:rowOff>
    </xdr:from>
    <xdr:to>
      <xdr:col>5</xdr:col>
      <xdr:colOff>0</xdr:colOff>
      <xdr:row>36</xdr:row>
      <xdr:rowOff>17258</xdr:rowOff>
    </xdr:to>
    <xdr:pic>
      <xdr:nvPicPr>
        <xdr:cNvPr id="22" name="image.pdf" descr="image.pdf">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5"/>
        <a:stretch>
          <a:fillRect/>
        </a:stretch>
      </xdr:blipFill>
      <xdr:spPr>
        <a:xfrm>
          <a:off x="1016000" y="5855713"/>
          <a:ext cx="2997200" cy="418201"/>
        </a:xfrm>
        <a:prstGeom prst="rect">
          <a:avLst/>
        </a:prstGeom>
        <a:ln w="12700" cap="flat">
          <a:noFill/>
          <a:miter lim="400000"/>
        </a:ln>
        <a:effectLst/>
      </xdr:spPr>
    </xdr:pic>
    <xdr:clientData/>
  </xdr:twoCellAnchor>
  <xdr:twoCellAnchor>
    <xdr:from>
      <xdr:col>2</xdr:col>
      <xdr:colOff>0</xdr:colOff>
      <xdr:row>38</xdr:row>
      <xdr:rowOff>94396</xdr:rowOff>
    </xdr:from>
    <xdr:to>
      <xdr:col>4</xdr:col>
      <xdr:colOff>393042</xdr:colOff>
      <xdr:row>43</xdr:row>
      <xdr:rowOff>75271</xdr:rowOff>
    </xdr:to>
    <xdr:pic>
      <xdr:nvPicPr>
        <xdr:cNvPr id="23" name="image.pdf" descr="image.pdf">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6"/>
        <a:stretch>
          <a:fillRect/>
        </a:stretch>
      </xdr:blipFill>
      <xdr:spPr>
        <a:xfrm>
          <a:off x="1016000" y="6674901"/>
          <a:ext cx="2844143" cy="790501"/>
        </a:xfrm>
        <a:prstGeom prst="rect">
          <a:avLst/>
        </a:prstGeom>
        <a:ln w="12700" cap="flat">
          <a:noFill/>
          <a:miter lim="400000"/>
        </a:ln>
        <a:effectLst/>
      </xdr:spPr>
    </xdr:pic>
    <xdr:clientData/>
  </xdr:twoCellAnchor>
  <xdr:twoCellAnchor>
    <xdr:from>
      <xdr:col>2</xdr:col>
      <xdr:colOff>21964</xdr:colOff>
      <xdr:row>43</xdr:row>
      <xdr:rowOff>160058</xdr:rowOff>
    </xdr:from>
    <xdr:to>
      <xdr:col>3</xdr:col>
      <xdr:colOff>633015</xdr:colOff>
      <xdr:row>46</xdr:row>
      <xdr:rowOff>75271</xdr:rowOff>
    </xdr:to>
    <xdr:pic>
      <xdr:nvPicPr>
        <xdr:cNvPr id="24" name="image.pdf" descr="image.pdf">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7"/>
        <a:stretch>
          <a:fillRect/>
        </a:stretch>
      </xdr:blipFill>
      <xdr:spPr>
        <a:xfrm>
          <a:off x="1037964" y="7550188"/>
          <a:ext cx="1588952" cy="400989"/>
        </a:xfrm>
        <a:prstGeom prst="rect">
          <a:avLst/>
        </a:prstGeom>
        <a:ln w="12700" cap="flat">
          <a:noFill/>
          <a:miter lim="400000"/>
        </a:ln>
        <a:effectLst/>
      </xdr:spPr>
    </xdr:pic>
    <xdr:clientData/>
  </xdr:twoCellAnchor>
  <xdr:twoCellAnchor>
    <xdr:from>
      <xdr:col>3</xdr:col>
      <xdr:colOff>392757</xdr:colOff>
      <xdr:row>15</xdr:row>
      <xdr:rowOff>143999</xdr:rowOff>
    </xdr:from>
    <xdr:to>
      <xdr:col>3</xdr:col>
      <xdr:colOff>1276102</xdr:colOff>
      <xdr:row>17</xdr:row>
      <xdr:rowOff>105749</xdr:rowOff>
    </xdr:to>
    <xdr:pic>
      <xdr:nvPicPr>
        <xdr:cNvPr id="25" name="image.tif" descr="image.tif">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8"/>
        <a:stretch>
          <a:fillRect/>
        </a:stretch>
      </xdr:blipFill>
      <xdr:spPr>
        <a:xfrm>
          <a:off x="2386657" y="2768454"/>
          <a:ext cx="883345" cy="342751"/>
        </a:xfrm>
        <a:prstGeom prst="rect">
          <a:avLst/>
        </a:prstGeom>
        <a:ln w="12700" cap="flat">
          <a:noFill/>
          <a:miter lim="400000"/>
        </a:ln>
        <a:effectLst/>
      </xdr:spPr>
    </xdr:pic>
    <xdr:clientData/>
  </xdr:twoCellAnchor>
  <xdr:twoCellAnchor>
    <xdr:from>
      <xdr:col>3</xdr:col>
      <xdr:colOff>425846</xdr:colOff>
      <xdr:row>17</xdr:row>
      <xdr:rowOff>182249</xdr:rowOff>
    </xdr:from>
    <xdr:to>
      <xdr:col>3</xdr:col>
      <xdr:colOff>1299120</xdr:colOff>
      <xdr:row>19</xdr:row>
      <xdr:rowOff>143850</xdr:rowOff>
    </xdr:to>
    <xdr:pic>
      <xdr:nvPicPr>
        <xdr:cNvPr id="26" name="image.tif" descr="image.tif">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9"/>
        <a:stretch>
          <a:fillRect/>
        </a:stretch>
      </xdr:blipFill>
      <xdr:spPr>
        <a:xfrm>
          <a:off x="2419746" y="3187704"/>
          <a:ext cx="873275" cy="342602"/>
        </a:xfrm>
        <a:prstGeom prst="rect">
          <a:avLst/>
        </a:prstGeom>
        <a:ln w="12700" cap="flat">
          <a:noFill/>
          <a:miter lim="400000"/>
        </a:ln>
        <a:effectLst/>
      </xdr:spPr>
    </xdr:pic>
    <xdr:clientData/>
  </xdr:twoCellAnchor>
  <xdr:twoCellAnchor>
    <xdr:from>
      <xdr:col>3</xdr:col>
      <xdr:colOff>435917</xdr:colOff>
      <xdr:row>20</xdr:row>
      <xdr:rowOff>124669</xdr:rowOff>
    </xdr:from>
    <xdr:to>
      <xdr:col>3</xdr:col>
      <xdr:colOff>1320700</xdr:colOff>
      <xdr:row>22</xdr:row>
      <xdr:rowOff>124670</xdr:rowOff>
    </xdr:to>
    <xdr:pic>
      <xdr:nvPicPr>
        <xdr:cNvPr id="27" name="image.tif" descr="image.tif">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10"/>
        <a:stretch>
          <a:fillRect/>
        </a:stretch>
      </xdr:blipFill>
      <xdr:spPr>
        <a:xfrm>
          <a:off x="2429817" y="3685114"/>
          <a:ext cx="884784" cy="347982"/>
        </a:xfrm>
        <a:prstGeom prst="rect">
          <a:avLst/>
        </a:prstGeom>
        <a:ln w="12700" cap="flat">
          <a:noFill/>
          <a:miter lim="400000"/>
        </a:ln>
        <a:effectLst/>
      </xdr:spPr>
    </xdr:pic>
    <xdr:clientData/>
  </xdr:twoCellAnchor>
  <xdr:twoCellAnchor>
    <xdr:from>
      <xdr:col>3</xdr:col>
      <xdr:colOff>447426</xdr:colOff>
      <xdr:row>23</xdr:row>
      <xdr:rowOff>124670</xdr:rowOff>
    </xdr:from>
    <xdr:to>
      <xdr:col>3</xdr:col>
      <xdr:colOff>1320700</xdr:colOff>
      <xdr:row>25</xdr:row>
      <xdr:rowOff>124670</xdr:rowOff>
    </xdr:to>
    <xdr:pic>
      <xdr:nvPicPr>
        <xdr:cNvPr id="28" name="image.tif" descr="image.tif">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11"/>
        <a:stretch>
          <a:fillRect/>
        </a:stretch>
      </xdr:blipFill>
      <xdr:spPr>
        <a:xfrm>
          <a:off x="2441326" y="4207085"/>
          <a:ext cx="873275" cy="347981"/>
        </a:xfrm>
        <a:prstGeom prst="rect">
          <a:avLst/>
        </a:prstGeom>
        <a:ln w="12700" cap="flat">
          <a:noFill/>
          <a:miter lim="400000"/>
        </a:ln>
        <a:effectLst/>
      </xdr:spPr>
    </xdr:pic>
    <xdr:clientData/>
  </xdr:twoCellAnchor>
  <xdr:twoCellAnchor editAs="oneCell">
    <xdr:from>
      <xdr:col>10</xdr:col>
      <xdr:colOff>885825</xdr:colOff>
      <xdr:row>2</xdr:row>
      <xdr:rowOff>133350</xdr:rowOff>
    </xdr:from>
    <xdr:to>
      <xdr:col>11</xdr:col>
      <xdr:colOff>257175</xdr:colOff>
      <xdr:row>10</xdr:row>
      <xdr:rowOff>129474</xdr:rowOff>
    </xdr:to>
    <xdr:pic>
      <xdr:nvPicPr>
        <xdr:cNvPr id="3" name="Imagen 2">
          <a:extLst>
            <a:ext uri="{FF2B5EF4-FFF2-40B4-BE49-F238E27FC236}">
              <a16:creationId xmlns:a16="http://schemas.microsoft.com/office/drawing/2014/main" id="{B30458F9-4BA2-440F-A8BB-2A7555DF91C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439025" y="457200"/>
          <a:ext cx="885825" cy="13677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704850</xdr:colOff>
      <xdr:row>1</xdr:row>
      <xdr:rowOff>123825</xdr:rowOff>
    </xdr:from>
    <xdr:to>
      <xdr:col>10</xdr:col>
      <xdr:colOff>1590675</xdr:colOff>
      <xdr:row>9</xdr:row>
      <xdr:rowOff>119949</xdr:rowOff>
    </xdr:to>
    <xdr:pic>
      <xdr:nvPicPr>
        <xdr:cNvPr id="3" name="Imagen 2">
          <a:extLst>
            <a:ext uri="{FF2B5EF4-FFF2-40B4-BE49-F238E27FC236}">
              <a16:creationId xmlns:a16="http://schemas.microsoft.com/office/drawing/2014/main" id="{BD41F67B-34CF-4EFA-BEBA-D4159409E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8050" y="285750"/>
          <a:ext cx="885825" cy="1367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100853</xdr:colOff>
      <xdr:row>1</xdr:row>
      <xdr:rowOff>44823</xdr:rowOff>
    </xdr:from>
    <xdr:to>
      <xdr:col>20</xdr:col>
      <xdr:colOff>381560</xdr:colOff>
      <xdr:row>9</xdr:row>
      <xdr:rowOff>23017</xdr:rowOff>
    </xdr:to>
    <xdr:pic>
      <xdr:nvPicPr>
        <xdr:cNvPr id="3" name="Imagen 2">
          <a:extLst>
            <a:ext uri="{FF2B5EF4-FFF2-40B4-BE49-F238E27FC236}">
              <a16:creationId xmlns:a16="http://schemas.microsoft.com/office/drawing/2014/main" id="{B4E5C072-4DF3-4572-86CF-878C955A9C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00" y="212911"/>
          <a:ext cx="885825" cy="13677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450850</xdr:colOff>
      <xdr:row>6</xdr:row>
      <xdr:rowOff>139700</xdr:rowOff>
    </xdr:from>
    <xdr:to>
      <xdr:col>6</xdr:col>
      <xdr:colOff>654209</xdr:colOff>
      <xdr:row>9</xdr:row>
      <xdr:rowOff>88922</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3829050" y="1168400"/>
          <a:ext cx="3086259" cy="425472"/>
        </a:xfrm>
        <a:prstGeom prst="rect">
          <a:avLst/>
        </a:prstGeom>
      </xdr:spPr>
    </xdr:pic>
    <xdr:clientData/>
  </xdr:twoCellAnchor>
  <xdr:twoCellAnchor editAs="oneCell">
    <xdr:from>
      <xdr:col>2</xdr:col>
      <xdr:colOff>2247900</xdr:colOff>
      <xdr:row>20</xdr:row>
      <xdr:rowOff>107950</xdr:rowOff>
    </xdr:from>
    <xdr:to>
      <xdr:col>5</xdr:col>
      <xdr:colOff>349374</xdr:colOff>
      <xdr:row>22</xdr:row>
      <xdr:rowOff>12722</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3238500" y="3448050"/>
          <a:ext cx="2419474" cy="425472"/>
        </a:xfrm>
        <a:prstGeom prst="rect">
          <a:avLst/>
        </a:prstGeom>
      </xdr:spPr>
    </xdr:pic>
    <xdr:clientData/>
  </xdr:twoCellAnchor>
  <xdr:twoCellAnchor editAs="oneCell">
    <xdr:from>
      <xdr:col>2</xdr:col>
      <xdr:colOff>2374900</xdr:colOff>
      <xdr:row>24</xdr:row>
      <xdr:rowOff>44450</xdr:rowOff>
    </xdr:from>
    <xdr:to>
      <xdr:col>5</xdr:col>
      <xdr:colOff>101705</xdr:colOff>
      <xdr:row>26</xdr:row>
      <xdr:rowOff>69871</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3365500" y="4279900"/>
          <a:ext cx="2044805" cy="406421"/>
        </a:xfrm>
        <a:prstGeom prst="rect">
          <a:avLst/>
        </a:prstGeom>
      </xdr:spPr>
    </xdr:pic>
    <xdr:clientData/>
  </xdr:twoCellAnchor>
  <xdr:twoCellAnchor editAs="oneCell">
    <xdr:from>
      <xdr:col>9</xdr:col>
      <xdr:colOff>247650</xdr:colOff>
      <xdr:row>1</xdr:row>
      <xdr:rowOff>76200</xdr:rowOff>
    </xdr:from>
    <xdr:to>
      <xdr:col>10</xdr:col>
      <xdr:colOff>528357</xdr:colOff>
      <xdr:row>9</xdr:row>
      <xdr:rowOff>102019</xdr:rowOff>
    </xdr:to>
    <xdr:pic>
      <xdr:nvPicPr>
        <xdr:cNvPr id="6" name="Imagen 5">
          <a:extLst>
            <a:ext uri="{FF2B5EF4-FFF2-40B4-BE49-F238E27FC236}">
              <a16:creationId xmlns:a16="http://schemas.microsoft.com/office/drawing/2014/main" id="{0917481A-08A1-4083-8571-92AA1BC0D9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500" y="238125"/>
          <a:ext cx="890307" cy="13974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1024011</xdr:colOff>
      <xdr:row>13</xdr:row>
      <xdr:rowOff>192150</xdr:rowOff>
    </xdr:to>
    <xdr:pic>
      <xdr:nvPicPr>
        <xdr:cNvPr id="34" name="image.pdf" descr="image.pdf">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1"/>
        <a:stretch>
          <a:fillRect/>
        </a:stretch>
      </xdr:blipFill>
      <xdr:spPr>
        <a:xfrm>
          <a:off x="1181100" y="2371725"/>
          <a:ext cx="1024012" cy="192151"/>
        </a:xfrm>
        <a:prstGeom prst="rect">
          <a:avLst/>
        </a:prstGeom>
        <a:ln w="12700" cap="flat">
          <a:noFill/>
          <a:miter lim="400000"/>
        </a:ln>
        <a:effectLst/>
      </xdr:spPr>
    </xdr:pic>
    <xdr:clientData/>
  </xdr:twoCellAnchor>
  <xdr:twoCellAnchor>
    <xdr:from>
      <xdr:col>2</xdr:col>
      <xdr:colOff>0</xdr:colOff>
      <xdr:row>17</xdr:row>
      <xdr:rowOff>0</xdr:rowOff>
    </xdr:from>
    <xdr:to>
      <xdr:col>2</xdr:col>
      <xdr:colOff>1406723</xdr:colOff>
      <xdr:row>18</xdr:row>
      <xdr:rowOff>192149</xdr:rowOff>
    </xdr:to>
    <xdr:pic>
      <xdr:nvPicPr>
        <xdr:cNvPr id="35" name="image.pdf" descr="image.pdf">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2"/>
        <a:stretch>
          <a:fillRect/>
        </a:stretch>
      </xdr:blipFill>
      <xdr:spPr>
        <a:xfrm>
          <a:off x="1181100" y="3171825"/>
          <a:ext cx="1406724" cy="392175"/>
        </a:xfrm>
        <a:prstGeom prst="rect">
          <a:avLst/>
        </a:prstGeom>
        <a:ln w="12700" cap="flat">
          <a:noFill/>
          <a:miter lim="400000"/>
        </a:ln>
        <a:effectLst/>
      </xdr:spPr>
    </xdr:pic>
    <xdr:clientData/>
  </xdr:twoCellAnchor>
  <xdr:twoCellAnchor>
    <xdr:from>
      <xdr:col>2</xdr:col>
      <xdr:colOff>0</xdr:colOff>
      <xdr:row>21</xdr:row>
      <xdr:rowOff>178435</xdr:rowOff>
    </xdr:from>
    <xdr:to>
      <xdr:col>2</xdr:col>
      <xdr:colOff>1251570</xdr:colOff>
      <xdr:row>22</xdr:row>
      <xdr:rowOff>178435</xdr:rowOff>
    </xdr:to>
    <xdr:pic>
      <xdr:nvPicPr>
        <xdr:cNvPr id="36" name="image.pdf" descr="image.pdf">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3"/>
        <a:stretch>
          <a:fillRect/>
        </a:stretch>
      </xdr:blipFill>
      <xdr:spPr>
        <a:xfrm>
          <a:off x="1181100" y="4171950"/>
          <a:ext cx="1251571" cy="200025"/>
        </a:xfrm>
        <a:prstGeom prst="rect">
          <a:avLst/>
        </a:prstGeom>
        <a:ln w="12700" cap="flat">
          <a:noFill/>
          <a:miter lim="400000"/>
        </a:ln>
        <a:effectLst/>
      </xdr:spPr>
    </xdr:pic>
    <xdr:clientData/>
  </xdr:twoCellAnchor>
  <xdr:twoCellAnchor>
    <xdr:from>
      <xdr:col>2</xdr:col>
      <xdr:colOff>0</xdr:colOff>
      <xdr:row>25</xdr:row>
      <xdr:rowOff>178435</xdr:rowOff>
    </xdr:from>
    <xdr:to>
      <xdr:col>2</xdr:col>
      <xdr:colOff>817140</xdr:colOff>
      <xdr:row>26</xdr:row>
      <xdr:rowOff>178435</xdr:rowOff>
    </xdr:to>
    <xdr:pic>
      <xdr:nvPicPr>
        <xdr:cNvPr id="37" name="image.pdf" descr="image.pdf">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4"/>
        <a:stretch>
          <a:fillRect/>
        </a:stretch>
      </xdr:blipFill>
      <xdr:spPr>
        <a:xfrm>
          <a:off x="1181100" y="4972050"/>
          <a:ext cx="817141" cy="200025"/>
        </a:xfrm>
        <a:prstGeom prst="rect">
          <a:avLst/>
        </a:prstGeom>
        <a:ln w="12700" cap="flat">
          <a:noFill/>
          <a:miter lim="400000"/>
        </a:ln>
        <a:effectLst/>
      </xdr:spPr>
    </xdr:pic>
    <xdr:clientData/>
  </xdr:twoCellAnchor>
  <xdr:twoCellAnchor>
    <xdr:from>
      <xdr:col>4</xdr:col>
      <xdr:colOff>258445</xdr:colOff>
      <xdr:row>7</xdr:row>
      <xdr:rowOff>135092</xdr:rowOff>
    </xdr:from>
    <xdr:to>
      <xdr:col>4</xdr:col>
      <xdr:colOff>786629</xdr:colOff>
      <xdr:row>9</xdr:row>
      <xdr:rowOff>100952</xdr:rowOff>
    </xdr:to>
    <xdr:sp macro="" textlink="">
      <xdr:nvSpPr>
        <xdr:cNvPr id="38" name="6 CuadroTexto">
          <a:extLst>
            <a:ext uri="{FF2B5EF4-FFF2-40B4-BE49-F238E27FC236}">
              <a16:creationId xmlns:a16="http://schemas.microsoft.com/office/drawing/2014/main" id="{00000000-0008-0000-0800-000026000000}"/>
            </a:ext>
          </a:extLst>
        </xdr:cNvPr>
        <xdr:cNvSpPr txBox="1"/>
      </xdr:nvSpPr>
      <xdr:spPr>
        <a:xfrm>
          <a:off x="5668644" y="1344767"/>
          <a:ext cx="528186" cy="289711"/>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000" b="0" i="0" u="none" strike="noStrike" cap="none" spc="0" baseline="0">
              <a:solidFill>
                <a:srgbClr val="000000"/>
              </a:solidFill>
              <a:uFillTx/>
              <a:latin typeface="Calibri"/>
              <a:ea typeface="Calibri"/>
              <a:cs typeface="Calibri"/>
              <a:sym typeface="Calibri"/>
            </a:defRPr>
          </a:pPr>
          <a:r>
            <a:rPr sz="1000" b="0" i="0" u="none" strike="noStrike" cap="none" spc="0" baseline="0">
              <a:solidFill>
                <a:srgbClr val="000000"/>
              </a:solidFill>
              <a:uFillTx/>
              <a:latin typeface="Calibri"/>
              <a:ea typeface="Calibri"/>
              <a:cs typeface="Calibri"/>
              <a:sym typeface="Calibri"/>
            </a:rPr>
            <a:t>   </a:t>
          </a:r>
        </a:p>
      </xdr:txBody>
    </xdr:sp>
    <xdr:clientData/>
  </xdr:twoCellAnchor>
  <xdr:twoCellAnchor>
    <xdr:from>
      <xdr:col>2</xdr:col>
      <xdr:colOff>760095</xdr:colOff>
      <xdr:row>7</xdr:row>
      <xdr:rowOff>130330</xdr:rowOff>
    </xdr:from>
    <xdr:to>
      <xdr:col>2</xdr:col>
      <xdr:colOff>1340190</xdr:colOff>
      <xdr:row>9</xdr:row>
      <xdr:rowOff>96190</xdr:rowOff>
    </xdr:to>
    <xdr:sp macro="" textlink="">
      <xdr:nvSpPr>
        <xdr:cNvPr id="39" name="7 CuadroTexto">
          <a:extLst>
            <a:ext uri="{FF2B5EF4-FFF2-40B4-BE49-F238E27FC236}">
              <a16:creationId xmlns:a16="http://schemas.microsoft.com/office/drawing/2014/main" id="{00000000-0008-0000-0800-000027000000}"/>
            </a:ext>
          </a:extLst>
        </xdr:cNvPr>
        <xdr:cNvSpPr txBox="1"/>
      </xdr:nvSpPr>
      <xdr:spPr>
        <a:xfrm>
          <a:off x="1941195" y="1340005"/>
          <a:ext cx="580095" cy="289711"/>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1000" b="0" i="0" u="none" strike="noStrike" cap="none" spc="0" baseline="0">
              <a:solidFill>
                <a:srgbClr val="000000"/>
              </a:solidFill>
              <a:uFillTx/>
              <a:latin typeface="Calibri"/>
              <a:ea typeface="Calibri"/>
              <a:cs typeface="Calibri"/>
              <a:sym typeface="Calibri"/>
            </a:defRPr>
          </a:pPr>
          <a:r>
            <a:rPr sz="1000" b="0" i="0" u="none" strike="noStrike" cap="none" spc="0" baseline="0">
              <a:solidFill>
                <a:srgbClr val="000000"/>
              </a:solidFill>
              <a:uFillTx/>
              <a:latin typeface="Calibri"/>
              <a:ea typeface="Calibri"/>
              <a:cs typeface="Calibri"/>
              <a:sym typeface="Calibri"/>
            </a:rPr>
            <a:t>   </a:t>
          </a:r>
        </a:p>
      </xdr:txBody>
    </xdr:sp>
    <xdr:clientData/>
  </xdr:twoCellAnchor>
  <xdr:twoCellAnchor editAs="oneCell">
    <xdr:from>
      <xdr:col>9</xdr:col>
      <xdr:colOff>152400</xdr:colOff>
      <xdr:row>1</xdr:row>
      <xdr:rowOff>76200</xdr:rowOff>
    </xdr:from>
    <xdr:to>
      <xdr:col>10</xdr:col>
      <xdr:colOff>433107</xdr:colOff>
      <xdr:row>9</xdr:row>
      <xdr:rowOff>102019</xdr:rowOff>
    </xdr:to>
    <xdr:pic>
      <xdr:nvPicPr>
        <xdr:cNvPr id="3" name="Imagen 2">
          <a:extLst>
            <a:ext uri="{FF2B5EF4-FFF2-40B4-BE49-F238E27FC236}">
              <a16:creationId xmlns:a16="http://schemas.microsoft.com/office/drawing/2014/main" id="{8B94620F-4E99-400C-A5AE-3C25FF7A44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77250" y="238125"/>
          <a:ext cx="890307" cy="139741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showGridLines="0" tabSelected="1" zoomScaleNormal="100" workbookViewId="0"/>
  </sheetViews>
  <sheetFormatPr baseColWidth="10" defaultColWidth="8.85546875" defaultRowHeight="12.75" customHeight="1"/>
  <cols>
    <col min="1" max="2" width="4.42578125" style="1" customWidth="1"/>
    <col min="3" max="3" width="1.42578125" style="1" customWidth="1"/>
    <col min="4" max="4" width="14.5703125" style="1" customWidth="1"/>
    <col min="5" max="5" width="22.140625" style="1" customWidth="1"/>
    <col min="6" max="6" width="11.42578125" style="1" customWidth="1"/>
    <col min="7" max="7" width="13.140625" style="1" customWidth="1"/>
    <col min="8" max="8" width="11" style="1" customWidth="1"/>
    <col min="9" max="9" width="7.42578125" style="1" customWidth="1"/>
    <col min="10" max="10" width="8.5703125" style="1" customWidth="1"/>
    <col min="11" max="12" width="8.85546875" style="1" customWidth="1"/>
    <col min="13" max="14" width="8.85546875" style="332" customWidth="1"/>
    <col min="15" max="16384" width="8.85546875" style="1"/>
  </cols>
  <sheetData>
    <row r="1" spans="1:13" ht="13.7" customHeight="1">
      <c r="A1" s="2"/>
      <c r="B1" s="3"/>
      <c r="C1" s="3"/>
      <c r="D1" s="3"/>
      <c r="E1" s="3"/>
      <c r="F1" s="3"/>
      <c r="G1" s="3"/>
      <c r="H1" s="3"/>
      <c r="I1" s="3"/>
      <c r="J1" s="3"/>
      <c r="K1" s="3"/>
      <c r="L1" s="3"/>
      <c r="M1" s="3"/>
    </row>
    <row r="2" spans="1:13" ht="13.7" customHeight="1">
      <c r="A2" s="4"/>
      <c r="B2" s="5"/>
      <c r="C2" s="6"/>
      <c r="D2" s="5"/>
      <c r="E2" s="5"/>
      <c r="F2" s="5"/>
      <c r="G2" s="5"/>
      <c r="H2" s="5"/>
      <c r="I2" s="7" t="s">
        <v>1</v>
      </c>
      <c r="J2" s="8"/>
      <c r="K2" s="8"/>
      <c r="L2" s="8"/>
      <c r="M2" s="5"/>
    </row>
    <row r="3" spans="1:13" ht="13.7" customHeight="1">
      <c r="A3" s="4"/>
      <c r="B3" s="5"/>
      <c r="C3" s="5"/>
      <c r="D3" s="5"/>
      <c r="E3" s="5"/>
      <c r="F3" s="5"/>
      <c r="G3" s="5"/>
      <c r="H3" s="5"/>
      <c r="I3" s="5"/>
      <c r="J3" s="5"/>
      <c r="K3" s="5"/>
      <c r="L3" s="5"/>
      <c r="M3" s="5"/>
    </row>
    <row r="4" spans="1:13" ht="15" customHeight="1">
      <c r="A4" s="4"/>
      <c r="B4" s="344" t="s">
        <v>0</v>
      </c>
      <c r="C4" s="344"/>
      <c r="D4" s="344"/>
      <c r="E4" s="344"/>
      <c r="F4" s="345"/>
      <c r="G4" s="345"/>
      <c r="H4" s="345"/>
      <c r="I4" s="345"/>
      <c r="J4" s="9"/>
      <c r="K4" s="9"/>
      <c r="L4" s="9"/>
      <c r="M4" s="5"/>
    </row>
    <row r="5" spans="1:13" ht="13.7" customHeight="1">
      <c r="A5" s="4"/>
      <c r="B5" s="10"/>
      <c r="C5" s="11"/>
      <c r="D5" s="12"/>
      <c r="E5" s="12"/>
      <c r="F5" s="10"/>
      <c r="G5" s="10"/>
      <c r="H5" s="5"/>
      <c r="I5" s="5"/>
      <c r="J5" s="5"/>
      <c r="K5" s="5"/>
      <c r="L5" s="5"/>
      <c r="M5" s="5"/>
    </row>
    <row r="6" spans="1:13" ht="18.600000000000001" customHeight="1">
      <c r="A6" s="4"/>
      <c r="B6" s="344" t="s">
        <v>2</v>
      </c>
      <c r="C6" s="344"/>
      <c r="D6" s="344"/>
      <c r="E6" s="344"/>
      <c r="F6" s="344"/>
      <c r="G6" s="344"/>
      <c r="H6" s="344"/>
      <c r="I6" s="344"/>
      <c r="J6" s="5"/>
      <c r="K6" s="5"/>
      <c r="L6" s="5"/>
      <c r="M6" s="5"/>
    </row>
    <row r="7" spans="1:13" ht="15" customHeight="1">
      <c r="A7" s="4"/>
      <c r="B7" s="13"/>
      <c r="C7" s="14"/>
      <c r="D7" s="15"/>
      <c r="E7" s="16"/>
      <c r="F7" s="17"/>
      <c r="G7" s="18"/>
      <c r="H7" s="18"/>
      <c r="I7" s="18"/>
      <c r="J7" s="5"/>
      <c r="K7" s="5"/>
      <c r="L7" s="5"/>
      <c r="M7" s="5"/>
    </row>
    <row r="8" spans="1:13" ht="15" customHeight="1">
      <c r="A8" s="4"/>
      <c r="B8" s="19">
        <f t="shared" ref="B8:B23" si="0">B7+1</f>
        <v>1</v>
      </c>
      <c r="C8" s="14" t="s">
        <v>3</v>
      </c>
      <c r="D8" s="328" t="s">
        <v>200</v>
      </c>
      <c r="E8" s="328" t="s">
        <v>216</v>
      </c>
      <c r="F8" s="20"/>
      <c r="G8" s="21"/>
      <c r="H8" s="21"/>
      <c r="I8" s="21"/>
      <c r="J8" s="21"/>
      <c r="K8" s="21"/>
      <c r="L8" s="21"/>
      <c r="M8" s="331"/>
    </row>
    <row r="9" spans="1:13" ht="15" customHeight="1">
      <c r="A9" s="4"/>
      <c r="B9" s="22">
        <f t="shared" si="0"/>
        <v>2</v>
      </c>
      <c r="C9" s="23" t="s">
        <v>4</v>
      </c>
      <c r="D9" s="328" t="s">
        <v>201</v>
      </c>
      <c r="E9" s="328" t="s">
        <v>217</v>
      </c>
      <c r="F9" s="20"/>
      <c r="G9" s="21"/>
      <c r="H9" s="21"/>
      <c r="I9" s="21"/>
      <c r="J9" s="21"/>
      <c r="K9" s="21"/>
      <c r="L9" s="21"/>
      <c r="M9" s="331"/>
    </row>
    <row r="10" spans="1:13" ht="15" customHeight="1">
      <c r="A10" s="4"/>
      <c r="B10" s="22">
        <f t="shared" si="0"/>
        <v>3</v>
      </c>
      <c r="C10" s="23" t="s">
        <v>5</v>
      </c>
      <c r="D10" s="328" t="s">
        <v>202</v>
      </c>
      <c r="E10" s="328" t="s">
        <v>218</v>
      </c>
      <c r="F10" s="20"/>
      <c r="G10" s="21"/>
      <c r="H10" s="21"/>
      <c r="I10" s="21"/>
      <c r="J10" s="21"/>
      <c r="K10" s="21"/>
      <c r="L10" s="21"/>
      <c r="M10" s="331"/>
    </row>
    <row r="11" spans="1:13" ht="15" customHeight="1">
      <c r="A11" s="4"/>
      <c r="B11" s="22">
        <f t="shared" si="0"/>
        <v>4</v>
      </c>
      <c r="C11" s="23" t="s">
        <v>6</v>
      </c>
      <c r="D11" s="328" t="s">
        <v>203</v>
      </c>
      <c r="E11" s="328" t="s">
        <v>187</v>
      </c>
      <c r="F11" s="20"/>
      <c r="G11" s="21"/>
      <c r="H11" s="21"/>
      <c r="I11" s="21"/>
      <c r="J11" s="21"/>
      <c r="K11" s="21"/>
      <c r="L11" s="21"/>
      <c r="M11" s="331"/>
    </row>
    <row r="12" spans="1:13" ht="15" customHeight="1">
      <c r="A12" s="4"/>
      <c r="B12" s="22">
        <f t="shared" si="0"/>
        <v>5</v>
      </c>
      <c r="C12" s="23" t="s">
        <v>7</v>
      </c>
      <c r="D12" s="328" t="s">
        <v>204</v>
      </c>
      <c r="E12" s="328" t="s">
        <v>219</v>
      </c>
      <c r="F12" s="20"/>
      <c r="G12" s="21"/>
      <c r="H12" s="21"/>
      <c r="I12" s="21"/>
      <c r="J12" s="21"/>
      <c r="K12" s="21"/>
      <c r="L12" s="21"/>
      <c r="M12" s="331"/>
    </row>
    <row r="13" spans="1:13" ht="15" customHeight="1">
      <c r="A13" s="4"/>
      <c r="B13" s="22">
        <f t="shared" si="0"/>
        <v>6</v>
      </c>
      <c r="C13" s="23" t="s">
        <v>3</v>
      </c>
      <c r="D13" s="328" t="s">
        <v>205</v>
      </c>
      <c r="E13" s="328" t="s">
        <v>220</v>
      </c>
      <c r="F13" s="20"/>
      <c r="G13" s="21"/>
      <c r="H13" s="21"/>
      <c r="I13" s="21"/>
      <c r="J13" s="21"/>
      <c r="K13" s="21"/>
      <c r="L13" s="21"/>
      <c r="M13" s="331"/>
    </row>
    <row r="14" spans="1:13" ht="15" customHeight="1">
      <c r="A14" s="4"/>
      <c r="B14" s="22">
        <f t="shared" si="0"/>
        <v>7</v>
      </c>
      <c r="C14" s="23" t="s">
        <v>8</v>
      </c>
      <c r="D14" s="328" t="s">
        <v>206</v>
      </c>
      <c r="E14" s="328" t="s">
        <v>221</v>
      </c>
      <c r="F14" s="20"/>
      <c r="G14" s="21"/>
      <c r="H14" s="21"/>
      <c r="I14" s="21"/>
      <c r="J14" s="21"/>
      <c r="K14" s="21"/>
      <c r="L14" s="21"/>
      <c r="M14" s="331"/>
    </row>
    <row r="15" spans="1:13" ht="15" customHeight="1">
      <c r="A15" s="4"/>
      <c r="B15" s="22">
        <f t="shared" si="0"/>
        <v>8</v>
      </c>
      <c r="C15" s="23" t="s">
        <v>9</v>
      </c>
      <c r="D15" s="328" t="s">
        <v>207</v>
      </c>
      <c r="E15" s="328" t="s">
        <v>222</v>
      </c>
      <c r="F15" s="20"/>
      <c r="G15" s="21"/>
      <c r="H15" s="21"/>
      <c r="I15" s="21"/>
      <c r="J15" s="21"/>
      <c r="K15" s="21"/>
      <c r="L15" s="21"/>
      <c r="M15" s="331"/>
    </row>
    <row r="16" spans="1:13" ht="15" customHeight="1">
      <c r="A16" s="4"/>
      <c r="B16" s="22">
        <f t="shared" si="0"/>
        <v>9</v>
      </c>
      <c r="C16" s="23" t="s">
        <v>9</v>
      </c>
      <c r="D16" s="328" t="s">
        <v>208</v>
      </c>
      <c r="E16" s="328" t="s">
        <v>223</v>
      </c>
      <c r="F16" s="20"/>
      <c r="G16" s="21"/>
      <c r="H16" s="21"/>
      <c r="I16" s="21"/>
      <c r="J16" s="21"/>
      <c r="K16" s="21"/>
      <c r="L16" s="21"/>
      <c r="M16" s="331"/>
    </row>
    <row r="17" spans="1:13" ht="15" customHeight="1">
      <c r="A17" s="4"/>
      <c r="B17" s="22">
        <f t="shared" si="0"/>
        <v>10</v>
      </c>
      <c r="C17" s="23" t="s">
        <v>9</v>
      </c>
      <c r="D17" s="328" t="s">
        <v>209</v>
      </c>
      <c r="E17" s="328" t="s">
        <v>224</v>
      </c>
      <c r="F17" s="20"/>
      <c r="G17" s="21"/>
      <c r="H17" s="21"/>
      <c r="I17" s="21"/>
      <c r="J17" s="21"/>
      <c r="K17" s="21"/>
      <c r="L17" s="21"/>
      <c r="M17" s="331"/>
    </row>
    <row r="18" spans="1:13" ht="15" customHeight="1">
      <c r="A18" s="4"/>
      <c r="B18" s="22">
        <f t="shared" si="0"/>
        <v>11</v>
      </c>
      <c r="C18" s="23" t="s">
        <v>9</v>
      </c>
      <c r="D18" s="328" t="s">
        <v>210</v>
      </c>
      <c r="E18" s="328" t="s">
        <v>225</v>
      </c>
      <c r="F18" s="20"/>
      <c r="G18" s="21"/>
      <c r="H18" s="21"/>
      <c r="I18" s="21"/>
      <c r="J18" s="21"/>
      <c r="K18" s="21"/>
      <c r="L18" s="21"/>
      <c r="M18" s="331"/>
    </row>
    <row r="19" spans="1:13" ht="15" customHeight="1">
      <c r="A19" s="4"/>
      <c r="B19" s="22">
        <f t="shared" si="0"/>
        <v>12</v>
      </c>
      <c r="C19" s="23" t="s">
        <v>9</v>
      </c>
      <c r="D19" s="328" t="s">
        <v>211</v>
      </c>
      <c r="E19" s="328" t="s">
        <v>226</v>
      </c>
      <c r="F19" s="20"/>
      <c r="G19" s="21"/>
      <c r="H19" s="21"/>
      <c r="I19" s="21"/>
      <c r="J19" s="21"/>
      <c r="K19" s="21"/>
      <c r="L19" s="21"/>
      <c r="M19" s="331"/>
    </row>
    <row r="20" spans="1:13" ht="15" customHeight="1">
      <c r="A20" s="4"/>
      <c r="B20" s="22">
        <f t="shared" si="0"/>
        <v>13</v>
      </c>
      <c r="C20" s="23" t="s">
        <v>9</v>
      </c>
      <c r="D20" s="328" t="s">
        <v>212</v>
      </c>
      <c r="E20" s="328" t="s">
        <v>188</v>
      </c>
      <c r="F20" s="20"/>
      <c r="G20" s="21"/>
      <c r="H20" s="21"/>
      <c r="I20" s="21"/>
      <c r="J20" s="21"/>
      <c r="K20" s="21"/>
      <c r="L20" s="21"/>
      <c r="M20" s="331"/>
    </row>
    <row r="21" spans="1:13" ht="15" customHeight="1">
      <c r="A21" s="4"/>
      <c r="B21" s="22">
        <f t="shared" si="0"/>
        <v>14</v>
      </c>
      <c r="C21" s="23" t="s">
        <v>9</v>
      </c>
      <c r="D21" s="328" t="s">
        <v>213</v>
      </c>
      <c r="E21" s="328" t="s">
        <v>227</v>
      </c>
      <c r="F21" s="20"/>
      <c r="G21" s="21"/>
      <c r="H21" s="21"/>
      <c r="I21" s="21"/>
      <c r="J21" s="21"/>
      <c r="K21" s="21"/>
      <c r="L21" s="21"/>
      <c r="M21" s="331"/>
    </row>
    <row r="22" spans="1:13" ht="15" customHeight="1">
      <c r="A22" s="4"/>
      <c r="B22" s="22">
        <f t="shared" si="0"/>
        <v>15</v>
      </c>
      <c r="C22" s="23" t="s">
        <v>9</v>
      </c>
      <c r="D22" s="328" t="s">
        <v>214</v>
      </c>
      <c r="E22" s="328" t="s">
        <v>228</v>
      </c>
      <c r="F22" s="20"/>
      <c r="G22" s="21"/>
      <c r="H22" s="21"/>
      <c r="I22" s="21"/>
      <c r="J22" s="21"/>
      <c r="K22" s="21"/>
      <c r="L22" s="21"/>
      <c r="M22" s="331"/>
    </row>
    <row r="23" spans="1:13" ht="15" customHeight="1">
      <c r="A23" s="4"/>
      <c r="B23" s="22">
        <f t="shared" si="0"/>
        <v>16</v>
      </c>
      <c r="C23" s="23" t="s">
        <v>9</v>
      </c>
      <c r="D23" s="328" t="s">
        <v>215</v>
      </c>
      <c r="E23" s="328" t="s">
        <v>189</v>
      </c>
      <c r="F23" s="20"/>
      <c r="G23" s="21"/>
      <c r="H23" s="21"/>
      <c r="I23" s="21"/>
      <c r="J23" s="21"/>
      <c r="K23" s="21"/>
      <c r="L23" s="21"/>
      <c r="M23" s="331"/>
    </row>
    <row r="24" spans="1:13" ht="15" customHeight="1">
      <c r="A24" s="4"/>
      <c r="B24" s="25"/>
      <c r="C24" s="23"/>
      <c r="D24" s="15"/>
      <c r="E24" s="24"/>
      <c r="F24" s="20"/>
      <c r="G24" s="21"/>
      <c r="H24" s="21"/>
      <c r="I24" s="21"/>
      <c r="J24" s="21"/>
      <c r="K24" s="21"/>
      <c r="L24" s="21"/>
      <c r="M24" s="331"/>
    </row>
    <row r="25" spans="1:13" ht="15.75" customHeight="1">
      <c r="A25" s="4"/>
      <c r="B25" s="26"/>
      <c r="C25" s="27"/>
      <c r="D25" s="28"/>
      <c r="E25" s="29"/>
      <c r="F25" s="29"/>
      <c r="G25" s="29"/>
      <c r="H25" s="29"/>
      <c r="I25" s="29"/>
      <c r="J25" s="21"/>
      <c r="K25" s="21"/>
      <c r="L25" s="21"/>
      <c r="M25" s="331"/>
    </row>
    <row r="26" spans="1:13" ht="8.1" customHeight="1">
      <c r="A26" s="4"/>
      <c r="B26" s="5"/>
      <c r="C26" s="27"/>
      <c r="D26" s="30"/>
      <c r="E26" s="21"/>
      <c r="F26" s="21"/>
      <c r="G26" s="21"/>
      <c r="H26" s="21"/>
      <c r="I26" s="21"/>
      <c r="J26" s="21"/>
      <c r="K26" s="21"/>
      <c r="L26" s="21"/>
      <c r="M26" s="5"/>
    </row>
    <row r="27" spans="1:13" ht="17.45" customHeight="1">
      <c r="A27" s="4"/>
      <c r="B27" s="344" t="s">
        <v>10</v>
      </c>
      <c r="C27" s="344"/>
      <c r="D27" s="344"/>
      <c r="E27" s="344"/>
      <c r="F27" s="345" t="s">
        <v>11</v>
      </c>
      <c r="G27" s="345"/>
      <c r="H27" s="345"/>
      <c r="I27" s="345"/>
      <c r="J27" s="5"/>
      <c r="K27" s="5"/>
      <c r="L27" s="5"/>
      <c r="M27" s="5"/>
    </row>
    <row r="28" spans="1:13" ht="13.7" customHeight="1">
      <c r="A28" s="4"/>
      <c r="B28" s="5"/>
      <c r="C28" s="6"/>
      <c r="D28" s="5"/>
      <c r="E28" s="5"/>
      <c r="F28" s="5"/>
      <c r="G28" s="5"/>
      <c r="H28" s="5"/>
      <c r="I28" s="5"/>
      <c r="J28" s="5"/>
      <c r="K28" s="5"/>
      <c r="L28" s="5"/>
      <c r="M28" s="5"/>
    </row>
    <row r="29" spans="1:13" ht="13.7" customHeight="1">
      <c r="A29" s="4"/>
      <c r="B29" s="5"/>
      <c r="C29" s="6"/>
      <c r="D29" s="5"/>
      <c r="E29" s="5"/>
      <c r="F29" s="5"/>
      <c r="G29" s="5"/>
      <c r="H29" s="5"/>
      <c r="I29" s="5"/>
      <c r="J29" s="5"/>
      <c r="K29" s="5"/>
      <c r="L29" s="5"/>
      <c r="M29" s="5"/>
    </row>
    <row r="30" spans="1:13" ht="13.7" customHeight="1">
      <c r="A30" s="4"/>
      <c r="B30" s="5"/>
      <c r="C30" s="6"/>
      <c r="D30" s="5"/>
      <c r="E30" s="5"/>
      <c r="F30" s="5"/>
      <c r="G30" s="5"/>
      <c r="H30" s="5"/>
      <c r="I30" s="5"/>
      <c r="J30" s="5"/>
      <c r="K30" s="5"/>
      <c r="L30" s="5"/>
      <c r="M30" s="5"/>
    </row>
    <row r="31" spans="1:13" ht="13.7" customHeight="1">
      <c r="A31" s="4"/>
      <c r="B31" s="5"/>
      <c r="C31" s="6"/>
      <c r="D31" s="5"/>
      <c r="E31" s="5"/>
      <c r="F31" s="5"/>
      <c r="G31" s="5"/>
      <c r="H31" s="5"/>
      <c r="I31" s="5"/>
      <c r="J31" s="5"/>
      <c r="K31" s="5"/>
      <c r="L31" s="5"/>
      <c r="M31" s="5"/>
    </row>
    <row r="32" spans="1:13" ht="13.7" customHeight="1">
      <c r="A32" s="4"/>
      <c r="B32" s="5"/>
      <c r="C32" s="6"/>
      <c r="D32" s="5"/>
      <c r="E32" s="5"/>
      <c r="F32" s="5"/>
      <c r="G32" s="5"/>
      <c r="H32" s="5"/>
      <c r="I32" s="5"/>
      <c r="J32" s="5"/>
      <c r="K32" s="5"/>
      <c r="L32" s="5"/>
      <c r="M32" s="5"/>
    </row>
    <row r="33" spans="1:13" ht="13.7" customHeight="1">
      <c r="A33" s="4"/>
      <c r="B33" s="5"/>
      <c r="C33" s="6"/>
      <c r="D33" s="5"/>
      <c r="E33" s="5"/>
      <c r="F33" s="5"/>
      <c r="G33" s="5"/>
      <c r="H33" s="5"/>
      <c r="I33" s="5"/>
      <c r="J33" s="5"/>
      <c r="K33" s="5"/>
      <c r="L33" s="5"/>
      <c r="M33" s="5"/>
    </row>
    <row r="34" spans="1:13" ht="13.7" customHeight="1">
      <c r="A34" s="4"/>
      <c r="B34" s="5"/>
      <c r="C34" s="6"/>
      <c r="D34" s="5"/>
      <c r="E34" s="5"/>
      <c r="F34" s="5"/>
      <c r="G34" s="5"/>
      <c r="H34" s="5"/>
      <c r="I34" s="5"/>
      <c r="J34" s="5"/>
      <c r="K34" s="5"/>
      <c r="L34" s="5"/>
      <c r="M34" s="5"/>
    </row>
    <row r="35" spans="1:13" ht="13.7" customHeight="1">
      <c r="A35" s="4"/>
      <c r="B35" s="5"/>
      <c r="C35" s="6"/>
      <c r="D35" s="5"/>
      <c r="E35" s="5"/>
      <c r="F35" s="5"/>
      <c r="G35" s="5"/>
      <c r="H35" s="5"/>
      <c r="I35" s="5"/>
      <c r="J35" s="5"/>
      <c r="K35" s="5"/>
      <c r="L35" s="5"/>
      <c r="M35" s="5"/>
    </row>
    <row r="36" spans="1:13" ht="13.7" customHeight="1">
      <c r="A36" s="4"/>
      <c r="B36" s="5"/>
      <c r="C36" s="6"/>
      <c r="D36" s="5"/>
      <c r="E36" s="5"/>
      <c r="F36" s="5"/>
      <c r="G36" s="5"/>
      <c r="H36" s="5"/>
      <c r="I36" s="5"/>
      <c r="J36" s="5"/>
      <c r="K36" s="5"/>
      <c r="L36" s="5"/>
      <c r="M36" s="5"/>
    </row>
    <row r="37" spans="1:13" s="332" customFormat="1" ht="13.7" customHeight="1">
      <c r="A37" s="4"/>
      <c r="B37" s="5"/>
      <c r="C37" s="6"/>
      <c r="D37" s="5"/>
      <c r="E37" s="5"/>
      <c r="F37" s="5"/>
      <c r="G37" s="5"/>
      <c r="H37" s="5"/>
      <c r="I37" s="5"/>
      <c r="J37" s="5"/>
      <c r="K37" s="5"/>
      <c r="L37" s="5"/>
      <c r="M37" s="5"/>
    </row>
    <row r="38" spans="1:13" s="332" customFormat="1" ht="12.75" customHeight="1"/>
  </sheetData>
  <mergeCells count="5">
    <mergeCell ref="B4:E4"/>
    <mergeCell ref="B6:I6"/>
    <mergeCell ref="F27:I27"/>
    <mergeCell ref="B27:E27"/>
    <mergeCell ref="F4:I4"/>
  </mergeCells>
  <hyperlinks>
    <hyperlink ref="D8" location="Ejercicios!B8" display="Ejercicio 8.1" xr:uid="{00000000-0004-0000-0100-000000000000}"/>
    <hyperlink ref="E8" location="Rta_8.1!A1" display="Respuesta 8.1" xr:uid="{00000000-0004-0000-0100-000001000000}"/>
    <hyperlink ref="D9" location="Ejercicios!B14" display="Ejercicio 8.2" xr:uid="{00000000-0004-0000-0100-000002000000}"/>
    <hyperlink ref="E9" location="Rta_8.2!A1" display="Respuesta 8.2" xr:uid="{00000000-0004-0000-0100-000003000000}"/>
    <hyperlink ref="D10" location="Ejercicios!B20" display="Ejercicio 8.3" xr:uid="{00000000-0004-0000-0100-000004000000}"/>
    <hyperlink ref="E10" location="Rta_8.3!A1" display="Respuesta 8.3" xr:uid="{00000000-0004-0000-0100-000005000000}"/>
    <hyperlink ref="D11" location="Ejercicios!B26" display="Ejercicio 8.4" xr:uid="{00000000-0004-0000-0100-000006000000}"/>
    <hyperlink ref="D12" location="Ejercicios!B31" display="Ejercicio 8.5" xr:uid="{00000000-0004-0000-0100-000007000000}"/>
    <hyperlink ref="E12" location="Rta_8.5!A1" display="Respuesta 8.5" xr:uid="{00000000-0004-0000-0100-000008000000}"/>
    <hyperlink ref="D13" location="Ejercicios!B46" display="Ejercicio 8.6" xr:uid="{00000000-0004-0000-0100-000009000000}"/>
    <hyperlink ref="E13" location="Rta_8.6!A1" display="Respuesta 8.6" xr:uid="{00000000-0004-0000-0100-00000A000000}"/>
    <hyperlink ref="D14" location="Ejercicios!B57" display="Ejercicio 8.7" xr:uid="{00000000-0004-0000-0100-00000B000000}"/>
    <hyperlink ref="E14" location="Rta_8.7!A1" display="Respuesta 8.7" xr:uid="{00000000-0004-0000-0100-00000C000000}"/>
    <hyperlink ref="D15" location="Ejercicios!B62" display="Ejercicio 8.8" xr:uid="{00000000-0004-0000-0100-00000D000000}"/>
    <hyperlink ref="E15" location="Rta_8.8!A1" display="Respuesta 8.8" xr:uid="{00000000-0004-0000-0100-00000E000000}"/>
    <hyperlink ref="D16" location="Ejercicios!B77" display="Ejercicio 8.9" xr:uid="{00000000-0004-0000-0100-00000F000000}"/>
    <hyperlink ref="E16" location="Rta_8.9!A1" display="Respuesta 8.9" xr:uid="{00000000-0004-0000-0100-000010000000}"/>
    <hyperlink ref="D17" location="Ejercicios!B92" display="Ejercicio 8.10" xr:uid="{00000000-0004-0000-0100-000011000000}"/>
    <hyperlink ref="E17" location="Rta_8.10!A1" display="Respuesta 8.10" xr:uid="{00000000-0004-0000-0100-000012000000}"/>
    <hyperlink ref="D18" location="Ejercicios!B102" display="Ejercicio 8.11" xr:uid="{00000000-0004-0000-0100-000013000000}"/>
    <hyperlink ref="E18" location="Rta_8.11!A1" display="Respuesta 8.11" xr:uid="{00000000-0004-0000-0100-000014000000}"/>
    <hyperlink ref="E19" location="Rta_8.12!A1" display="Respuesta 8.12" xr:uid="{00000000-0004-0000-0100-000016000000}"/>
    <hyperlink ref="D20" location="Ejercicios!B138" display="Ejercicio 8.13" xr:uid="{00000000-0004-0000-0100-000017000000}"/>
    <hyperlink ref="D21" location="Ejercicios!B144" display="Ejercicio 8.14" xr:uid="{00000000-0004-0000-0100-000018000000}"/>
    <hyperlink ref="E21" location="Rta_8.14!A1" display="Respuesta 8.14" xr:uid="{00000000-0004-0000-0100-000019000000}"/>
    <hyperlink ref="E22" location="Rta_8.15!A1" display="Respuesta 8.15" xr:uid="{00000000-0004-0000-0100-00001B000000}"/>
    <hyperlink ref="D23" location="Ejercicios!B152" display="Ejercicio 8.16" xr:uid="{00000000-0004-0000-0100-00001C000000}"/>
    <hyperlink ref="E11" location="Rta_8.4!A1" display="Respuesta 8.4" xr:uid="{00000000-0004-0000-0100-00001E000000}"/>
    <hyperlink ref="E20" location="Rta_8.13!A1" display="Respuesta 8.13" xr:uid="{00000000-0004-0000-0100-00001F000000}"/>
    <hyperlink ref="E23" location="Rta_8.16!A1" display="Respuesta 8.16" xr:uid="{00000000-0004-0000-0100-000020000000}"/>
    <hyperlink ref="D19" location="Ejercicios!B128" display="Ejercicio 8.12" xr:uid="{00000000-0004-0000-0100-000015000000}"/>
    <hyperlink ref="D22" location="Ejercicios!B148" display="Ejercicio 8.15" xr:uid="{00000000-0004-0000-0100-00001A000000}"/>
  </hyperlinks>
  <pageMargins left="0.75" right="0.75" top="1" bottom="1" header="0.5" footer="0.5"/>
  <pageSetup scale="91" orientation="portrait"/>
  <headerFooter>
    <oddFooter>&amp;C&amp;"Helvetica Neue,Regular"&amp;12&amp;K000000&amp;P</oddFooter>
  </headerFooter>
  <ignoredErrors>
    <ignoredError sqref="B9:I10 B12:I19 B11:D11 F11:I11 B21:I22 B20:D20 F20:I20 B24:I24 B23:D23 F23:I23"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6"/>
  <sheetViews>
    <sheetView showGridLines="0" zoomScaleNormal="100" workbookViewId="0">
      <selection activeCell="B13" sqref="B13"/>
    </sheetView>
  </sheetViews>
  <sheetFormatPr baseColWidth="10" defaultColWidth="9.140625" defaultRowHeight="12.75" customHeight="1"/>
  <cols>
    <col min="1" max="1" width="9.140625" style="1" customWidth="1"/>
    <col min="2" max="2" width="8.42578125" style="1" customWidth="1"/>
    <col min="3" max="3" width="11.42578125" style="1" customWidth="1"/>
    <col min="4" max="4" width="7.5703125" style="1" customWidth="1"/>
    <col min="5" max="5" width="7" style="1" customWidth="1"/>
    <col min="6" max="6" width="8.42578125" style="1" customWidth="1"/>
    <col min="7" max="7" width="6.42578125" style="1" customWidth="1"/>
    <col min="8" max="8" width="7.85546875" style="1" customWidth="1"/>
    <col min="9" max="9" width="11.42578125" style="1" customWidth="1"/>
    <col min="10" max="11" width="10" style="1" customWidth="1"/>
    <col min="12" max="12" width="8.5703125" style="1" customWidth="1"/>
    <col min="13" max="13" width="13.5703125" style="332" customWidth="1"/>
    <col min="14" max="14" width="9.140625" style="332" customWidth="1"/>
    <col min="15" max="16384" width="9.140625" style="1"/>
  </cols>
  <sheetData>
    <row r="1" spans="1:13" ht="13.7" customHeight="1">
      <c r="A1" s="2"/>
      <c r="B1" s="3"/>
      <c r="C1" s="3"/>
      <c r="D1" s="3"/>
      <c r="E1" s="3"/>
      <c r="F1" s="3"/>
      <c r="G1" s="3"/>
      <c r="H1" s="3"/>
      <c r="I1" s="3"/>
      <c r="J1" s="3"/>
      <c r="K1" s="3"/>
      <c r="L1" s="3"/>
      <c r="M1" s="3"/>
    </row>
    <row r="2" spans="1:13" ht="13.7" customHeight="1">
      <c r="A2" s="4"/>
      <c r="B2" s="5"/>
      <c r="C2" s="8"/>
      <c r="D2" s="8"/>
      <c r="E2" s="8"/>
      <c r="F2" s="8"/>
      <c r="G2" s="8"/>
      <c r="H2" s="8"/>
      <c r="I2" s="5"/>
      <c r="J2" s="5"/>
      <c r="K2" s="7" t="s">
        <v>1</v>
      </c>
      <c r="L2" s="5"/>
      <c r="M2" s="5"/>
    </row>
    <row r="3" spans="1:13" ht="13.7" customHeight="1">
      <c r="A3" s="4"/>
      <c r="B3" s="5"/>
      <c r="C3" s="5"/>
      <c r="D3" s="5"/>
      <c r="E3" s="5"/>
      <c r="F3" s="5"/>
      <c r="G3" s="5"/>
      <c r="H3" s="5"/>
      <c r="I3" s="5"/>
      <c r="J3" s="5"/>
      <c r="K3" s="5"/>
      <c r="L3" s="5"/>
      <c r="M3" s="5"/>
    </row>
    <row r="4" spans="1:13" ht="13.7" customHeight="1">
      <c r="A4" s="4"/>
      <c r="B4" s="330" t="s">
        <v>246</v>
      </c>
      <c r="C4" s="5"/>
      <c r="D4" s="5"/>
      <c r="E4" s="5"/>
      <c r="F4" s="5"/>
      <c r="G4" s="5"/>
      <c r="H4" s="37"/>
      <c r="I4" s="5"/>
      <c r="J4" s="5"/>
      <c r="K4" s="329" t="s">
        <v>247</v>
      </c>
      <c r="L4" s="5"/>
      <c r="M4" s="5"/>
    </row>
    <row r="5" spans="1:13" ht="13.7" customHeight="1">
      <c r="A5" s="4"/>
      <c r="B5" s="5"/>
      <c r="C5" s="5"/>
      <c r="D5" s="5"/>
      <c r="E5" s="5"/>
      <c r="F5" s="5"/>
      <c r="G5" s="5"/>
      <c r="H5" s="5"/>
      <c r="I5" s="5"/>
      <c r="J5" s="5"/>
      <c r="K5" s="5"/>
      <c r="L5" s="5"/>
      <c r="M5" s="5"/>
    </row>
    <row r="6" spans="1:13" ht="18.600000000000001" customHeight="1">
      <c r="A6" s="4"/>
      <c r="B6" s="344" t="s">
        <v>65</v>
      </c>
      <c r="C6" s="344"/>
      <c r="D6" s="344"/>
      <c r="E6" s="344"/>
      <c r="F6" s="344"/>
      <c r="G6" s="345"/>
      <c r="H6" s="345"/>
      <c r="I6" s="345"/>
      <c r="J6" s="345"/>
      <c r="K6" s="345"/>
      <c r="L6" s="5"/>
      <c r="M6" s="5"/>
    </row>
    <row r="7" spans="1:13" ht="13.7" customHeight="1">
      <c r="A7" s="4"/>
      <c r="B7" s="5"/>
      <c r="C7" s="5"/>
      <c r="D7" s="5"/>
      <c r="E7" s="5"/>
      <c r="F7" s="5"/>
      <c r="G7" s="5"/>
      <c r="H7" s="5"/>
      <c r="I7" s="5"/>
      <c r="J7" s="5"/>
      <c r="K7" s="5"/>
      <c r="L7" s="5"/>
      <c r="M7" s="5"/>
    </row>
    <row r="8" spans="1:13" ht="15.95" customHeight="1">
      <c r="A8" s="4"/>
      <c r="B8" s="126">
        <v>8.8000000000000007</v>
      </c>
      <c r="C8" s="352" t="s">
        <v>29</v>
      </c>
      <c r="D8" s="353"/>
      <c r="E8" s="353"/>
      <c r="F8" s="353"/>
      <c r="G8" s="353"/>
      <c r="H8" s="353"/>
      <c r="I8" s="353"/>
      <c r="J8" s="353"/>
      <c r="K8" s="353"/>
      <c r="L8" s="5"/>
      <c r="M8" s="5"/>
    </row>
    <row r="9" spans="1:13" ht="13.7" customHeight="1">
      <c r="A9" s="4"/>
      <c r="B9" s="5"/>
      <c r="C9" s="353"/>
      <c r="D9" s="353"/>
      <c r="E9" s="353"/>
      <c r="F9" s="353"/>
      <c r="G9" s="353"/>
      <c r="H9" s="353"/>
      <c r="I9" s="353"/>
      <c r="J9" s="353"/>
      <c r="K9" s="353"/>
      <c r="L9" s="5"/>
      <c r="M9" s="5"/>
    </row>
    <row r="10" spans="1:13" ht="13.7" customHeight="1">
      <c r="A10" s="4"/>
      <c r="B10" s="5"/>
      <c r="C10" s="353"/>
      <c r="D10" s="353"/>
      <c r="E10" s="353"/>
      <c r="F10" s="353"/>
      <c r="G10" s="353"/>
      <c r="H10" s="353"/>
      <c r="I10" s="353"/>
      <c r="J10" s="353"/>
      <c r="K10" s="353"/>
      <c r="L10" s="5"/>
      <c r="M10" s="5"/>
    </row>
    <row r="11" spans="1:13" ht="13.7" customHeight="1">
      <c r="A11" s="4"/>
      <c r="B11" s="5"/>
      <c r="C11" s="5"/>
      <c r="D11" s="5"/>
      <c r="E11" s="5"/>
      <c r="F11" s="5"/>
      <c r="G11" s="5"/>
      <c r="H11" s="5"/>
      <c r="I11" s="5"/>
      <c r="J11" s="5"/>
      <c r="K11" s="5"/>
      <c r="L11" s="5"/>
      <c r="M11" s="5"/>
    </row>
    <row r="12" spans="1:13" ht="18.600000000000001" customHeight="1">
      <c r="A12" s="4"/>
      <c r="B12" s="344" t="s">
        <v>66</v>
      </c>
      <c r="C12" s="344"/>
      <c r="D12" s="344"/>
      <c r="E12" s="344"/>
      <c r="F12" s="344"/>
      <c r="G12" s="344"/>
      <c r="H12" s="344"/>
      <c r="I12" s="344"/>
      <c r="J12" s="344"/>
      <c r="K12" s="344"/>
      <c r="L12" s="5"/>
      <c r="M12" s="5"/>
    </row>
    <row r="13" spans="1:13" ht="13.7" customHeight="1">
      <c r="A13" s="4"/>
      <c r="B13" s="5"/>
      <c r="C13" s="209"/>
      <c r="D13" s="209"/>
      <c r="E13" s="5"/>
      <c r="F13" s="5"/>
      <c r="G13" s="5"/>
      <c r="H13" s="5"/>
      <c r="I13" s="5"/>
      <c r="J13" s="5"/>
      <c r="K13" s="5"/>
      <c r="L13" s="5"/>
      <c r="M13" s="5"/>
    </row>
    <row r="14" spans="1:13" ht="14.25" customHeight="1">
      <c r="A14" s="4"/>
      <c r="B14" s="30"/>
      <c r="C14" s="210"/>
      <c r="D14" s="144"/>
      <c r="E14" s="144"/>
      <c r="F14" s="144"/>
      <c r="G14" s="144"/>
      <c r="H14" s="144"/>
      <c r="I14" s="144"/>
      <c r="J14" s="144"/>
      <c r="K14" s="86"/>
      <c r="L14" s="5"/>
      <c r="M14" s="5"/>
    </row>
    <row r="15" spans="1:13" ht="15.95" customHeight="1">
      <c r="A15" s="4"/>
      <c r="B15" s="30"/>
      <c r="C15" s="388" t="s">
        <v>114</v>
      </c>
      <c r="D15" s="354" t="s">
        <v>30</v>
      </c>
      <c r="E15" s="355"/>
      <c r="F15" s="355"/>
      <c r="G15" s="211"/>
      <c r="H15" s="354" t="s">
        <v>115</v>
      </c>
      <c r="I15" s="402"/>
      <c r="J15" s="402"/>
      <c r="K15" s="212"/>
      <c r="L15" s="213"/>
      <c r="M15" s="5"/>
    </row>
    <row r="16" spans="1:13" ht="14.85" customHeight="1">
      <c r="A16" s="4"/>
      <c r="B16" s="30"/>
      <c r="C16" s="390"/>
      <c r="D16" s="80" t="s">
        <v>31</v>
      </c>
      <c r="E16" s="80" t="s">
        <v>32</v>
      </c>
      <c r="F16" s="80" t="s">
        <v>33</v>
      </c>
      <c r="G16" s="214"/>
      <c r="H16" s="80" t="s">
        <v>32</v>
      </c>
      <c r="I16" s="80" t="s">
        <v>33</v>
      </c>
      <c r="J16" s="80" t="s">
        <v>116</v>
      </c>
      <c r="K16" s="30"/>
      <c r="L16" s="5"/>
      <c r="M16" s="5"/>
    </row>
    <row r="17" spans="1:13" ht="14.25" customHeight="1">
      <c r="A17" s="4"/>
      <c r="B17" s="30"/>
      <c r="C17" s="96" t="s">
        <v>117</v>
      </c>
      <c r="D17" s="215">
        <v>5.2600000000000001E-2</v>
      </c>
      <c r="E17" s="215">
        <v>3.1899999999999998E-2</v>
      </c>
      <c r="F17" s="215">
        <v>4.0599999999999997E-2</v>
      </c>
      <c r="G17" s="215"/>
      <c r="H17" s="215">
        <f>(1-$D$23)*E17</f>
        <v>2.0735E-2</v>
      </c>
      <c r="I17" s="215">
        <f>$D$23*F17</f>
        <v>1.4209999999999999E-2</v>
      </c>
      <c r="J17" s="215">
        <f>D17-H17-I17</f>
        <v>1.7655000000000004E-2</v>
      </c>
      <c r="K17" s="30"/>
      <c r="L17" s="5"/>
      <c r="M17" s="5"/>
    </row>
    <row r="18" spans="1:13" ht="13.7" customHeight="1">
      <c r="A18" s="4"/>
      <c r="B18" s="30"/>
      <c r="C18" s="99" t="s">
        <v>35</v>
      </c>
      <c r="D18" s="216">
        <v>5.5100000000000003E-2</v>
      </c>
      <c r="E18" s="216">
        <v>3.2300000000000002E-2</v>
      </c>
      <c r="F18" s="216">
        <v>4.9399999999999999E-2</v>
      </c>
      <c r="G18" s="216"/>
      <c r="H18" s="216">
        <f>(1-$D$23)*E18</f>
        <v>2.0995000000000003E-2</v>
      </c>
      <c r="I18" s="216">
        <f>$D$23*F18</f>
        <v>1.729E-2</v>
      </c>
      <c r="J18" s="216">
        <f>D18-H18-I18</f>
        <v>1.6814999999999997E-2</v>
      </c>
      <c r="K18" s="30"/>
      <c r="L18" s="5"/>
      <c r="M18" s="5"/>
    </row>
    <row r="19" spans="1:13" ht="13.7" customHeight="1">
      <c r="A19" s="4"/>
      <c r="B19" s="30"/>
      <c r="C19" s="101" t="s">
        <v>36</v>
      </c>
      <c r="D19" s="217">
        <v>3.3799999999999997E-2</v>
      </c>
      <c r="E19" s="217">
        <v>2.8199999999999999E-2</v>
      </c>
      <c r="F19" s="217">
        <v>4.36E-2</v>
      </c>
      <c r="G19" s="217"/>
      <c r="H19" s="217">
        <f>(1-$D$23)*E19</f>
        <v>1.8329999999999999E-2</v>
      </c>
      <c r="I19" s="217">
        <f>$D$23*F19</f>
        <v>1.5259999999999999E-2</v>
      </c>
      <c r="J19" s="217">
        <f>D19-H19-I19</f>
        <v>2.0999999999999838E-4</v>
      </c>
      <c r="K19" s="30"/>
      <c r="L19" s="5"/>
      <c r="M19" s="5"/>
    </row>
    <row r="20" spans="1:13" ht="14.25" customHeight="1">
      <c r="A20" s="4"/>
      <c r="B20" s="30"/>
      <c r="C20" s="103" t="s">
        <v>118</v>
      </c>
      <c r="D20" s="218">
        <v>2.6800000000000001E-2</v>
      </c>
      <c r="E20" s="218">
        <v>2.3599999999999999E-2</v>
      </c>
      <c r="F20" s="218">
        <v>4.0899999999999999E-2</v>
      </c>
      <c r="G20" s="218"/>
      <c r="H20" s="218">
        <f>(1-$D$23)*E20</f>
        <v>1.5339999999999999E-2</v>
      </c>
      <c r="I20" s="218">
        <f>$D$23*F20</f>
        <v>1.4314999999999998E-2</v>
      </c>
      <c r="J20" s="218">
        <f>D20-H20-I20</f>
        <v>-2.8549999999999964E-3</v>
      </c>
      <c r="K20" s="30"/>
      <c r="L20" s="5"/>
      <c r="M20" s="5"/>
    </row>
    <row r="21" spans="1:13" ht="14.25" customHeight="1">
      <c r="A21" s="4"/>
      <c r="B21" s="30"/>
      <c r="C21" s="83"/>
      <c r="D21" s="83"/>
      <c r="E21" s="83"/>
      <c r="F21" s="83"/>
      <c r="G21" s="83"/>
      <c r="H21" s="83"/>
      <c r="I21" s="83"/>
      <c r="J21" s="83"/>
      <c r="K21" s="86"/>
      <c r="L21" s="5"/>
      <c r="M21" s="5"/>
    </row>
    <row r="22" spans="1:13" ht="13.7" customHeight="1">
      <c r="A22" s="4"/>
      <c r="B22" s="30"/>
      <c r="C22" s="134" t="s">
        <v>119</v>
      </c>
      <c r="D22" s="86"/>
      <c r="E22" s="86"/>
      <c r="F22" s="86"/>
      <c r="G22" s="86"/>
      <c r="H22" s="86"/>
      <c r="I22" s="86"/>
      <c r="J22" s="86"/>
      <c r="K22" s="86"/>
      <c r="L22" s="5"/>
      <c r="M22" s="5"/>
    </row>
    <row r="23" spans="1:13" ht="13.7" customHeight="1">
      <c r="A23" s="4"/>
      <c r="B23" s="30"/>
      <c r="C23" s="134" t="s">
        <v>120</v>
      </c>
      <c r="D23" s="219">
        <v>0.35</v>
      </c>
      <c r="E23" s="86"/>
      <c r="F23" s="86"/>
      <c r="G23" s="86"/>
      <c r="H23" s="86"/>
      <c r="I23" s="86"/>
      <c r="J23" s="86"/>
      <c r="K23" s="86"/>
      <c r="L23" s="5"/>
      <c r="M23" s="5"/>
    </row>
    <row r="24" spans="1:13" ht="17.45" customHeight="1">
      <c r="A24" s="4"/>
      <c r="B24" s="204"/>
      <c r="C24" s="207"/>
      <c r="D24" s="207"/>
      <c r="E24" s="59"/>
      <c r="F24" s="59"/>
      <c r="G24" s="59"/>
      <c r="H24" s="59"/>
      <c r="I24" s="5"/>
      <c r="J24" s="5"/>
      <c r="K24" s="5"/>
      <c r="L24" s="5"/>
      <c r="M24" s="5"/>
    </row>
    <row r="25" spans="1:13" s="332" customFormat="1" ht="17.45" customHeight="1">
      <c r="A25" s="4"/>
      <c r="B25" s="344" t="s">
        <v>10</v>
      </c>
      <c r="C25" s="344"/>
      <c r="D25" s="344"/>
      <c r="E25" s="344"/>
      <c r="F25" s="344"/>
      <c r="G25" s="345" t="s">
        <v>11</v>
      </c>
      <c r="H25" s="345"/>
      <c r="I25" s="345"/>
      <c r="J25" s="345"/>
      <c r="K25" s="345"/>
      <c r="L25" s="5"/>
      <c r="M25" s="5"/>
    </row>
    <row r="26" spans="1:13" s="332" customFormat="1" ht="12.75" customHeight="1"/>
  </sheetData>
  <mergeCells count="9">
    <mergeCell ref="B6:F6"/>
    <mergeCell ref="G6:K6"/>
    <mergeCell ref="B25:F25"/>
    <mergeCell ref="G25:K25"/>
    <mergeCell ref="C8:K10"/>
    <mergeCell ref="D15:F15"/>
    <mergeCell ref="H15:J15"/>
    <mergeCell ref="C15:C16"/>
    <mergeCell ref="B12:K12"/>
  </mergeCells>
  <hyperlinks>
    <hyperlink ref="B4" location="Ejercicios!A1" display="Volver a ejercicios" xr:uid="{5068C67C-26CF-4842-AD71-755BCA5C4196}"/>
    <hyperlink ref="K4" location="Índice!A1" display="Volver al índice" xr:uid="{39114407-15B6-45A4-ABA9-995FC22A6577}"/>
  </hyperlinks>
  <pageMargins left="0.75" right="0.75" top="1" bottom="1" header="0.5" footer="0.5"/>
  <pageSetup orientation="landscape"/>
  <headerFooter>
    <oddFooter>&amp;C&amp;"Helvetica Neue,Regular"&amp;12&amp;K000000&amp;P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1"/>
  <sheetViews>
    <sheetView showGridLines="0" workbookViewId="0">
      <selection activeCell="S28" sqref="S28"/>
    </sheetView>
  </sheetViews>
  <sheetFormatPr baseColWidth="10" defaultColWidth="9.140625" defaultRowHeight="12.75" customHeight="1"/>
  <cols>
    <col min="1" max="2" width="9.140625" style="1" customWidth="1"/>
    <col min="3" max="3" width="10.5703125" style="1" customWidth="1"/>
    <col min="4" max="4" width="9.140625" style="1" customWidth="1"/>
    <col min="5" max="5" width="7" style="1" customWidth="1"/>
    <col min="6" max="6" width="9.5703125" style="1" customWidth="1"/>
    <col min="7" max="7" width="6.5703125" style="1" customWidth="1"/>
    <col min="8" max="8" width="5" style="1" customWidth="1"/>
    <col min="9" max="12" width="11.42578125" style="1" customWidth="1"/>
    <col min="13" max="13" width="13.140625" style="332" customWidth="1"/>
    <col min="14" max="14" width="9.140625" style="332" customWidth="1"/>
    <col min="15" max="16384" width="9.140625" style="1"/>
  </cols>
  <sheetData>
    <row r="1" spans="1:13" ht="13.7" customHeight="1">
      <c r="A1" s="2"/>
      <c r="B1" s="3"/>
      <c r="C1" s="3"/>
      <c r="D1" s="3"/>
      <c r="E1" s="3"/>
      <c r="F1" s="3"/>
      <c r="G1" s="3"/>
      <c r="H1" s="3"/>
      <c r="I1" s="3"/>
      <c r="J1" s="3"/>
      <c r="K1" s="3"/>
      <c r="L1" s="3"/>
      <c r="M1" s="3"/>
    </row>
    <row r="2" spans="1:13" ht="13.7" customHeight="1">
      <c r="A2" s="4"/>
      <c r="B2" s="5"/>
      <c r="C2" s="5"/>
      <c r="D2" s="5"/>
      <c r="E2" s="5"/>
      <c r="F2" s="383" t="s">
        <v>1</v>
      </c>
      <c r="G2" s="384"/>
      <c r="H2" s="384"/>
      <c r="I2" s="384"/>
      <c r="J2" s="384"/>
      <c r="K2" s="384"/>
      <c r="L2" s="384"/>
      <c r="M2" s="384"/>
    </row>
    <row r="3" spans="1:13" ht="13.7" customHeight="1">
      <c r="A3" s="4"/>
      <c r="B3" s="5"/>
      <c r="C3" s="5"/>
      <c r="D3" s="5"/>
      <c r="E3" s="5"/>
      <c r="F3" s="8"/>
      <c r="G3" s="8"/>
      <c r="H3" s="8"/>
      <c r="I3" s="8"/>
      <c r="J3" s="8"/>
      <c r="K3" s="5"/>
      <c r="L3" s="5"/>
      <c r="M3" s="5"/>
    </row>
    <row r="4" spans="1:13" ht="13.7" customHeight="1">
      <c r="A4" s="4"/>
      <c r="B4" s="330" t="s">
        <v>246</v>
      </c>
      <c r="C4" s="5"/>
      <c r="D4" s="5"/>
      <c r="E4" s="5"/>
      <c r="F4" s="5"/>
      <c r="G4" s="5"/>
      <c r="H4" s="5"/>
      <c r="I4" s="5"/>
      <c r="J4" s="8"/>
      <c r="K4" s="8"/>
      <c r="L4" s="8"/>
      <c r="M4" s="329" t="s">
        <v>247</v>
      </c>
    </row>
    <row r="5" spans="1:13" ht="13.7" customHeight="1">
      <c r="A5" s="4"/>
      <c r="B5" s="45"/>
      <c r="C5" s="5"/>
      <c r="D5" s="5"/>
      <c r="E5" s="5"/>
      <c r="F5" s="8"/>
      <c r="G5" s="8"/>
      <c r="H5" s="8"/>
      <c r="I5" s="8"/>
      <c r="J5" s="37"/>
      <c r="K5" s="5"/>
      <c r="L5" s="5"/>
      <c r="M5" s="5"/>
    </row>
    <row r="6" spans="1:13" ht="18.600000000000001" customHeight="1">
      <c r="A6" s="4"/>
      <c r="B6" s="344" t="s">
        <v>65</v>
      </c>
      <c r="C6" s="344"/>
      <c r="D6" s="344"/>
      <c r="E6" s="344"/>
      <c r="F6" s="344"/>
      <c r="G6" s="344"/>
      <c r="H6" s="345"/>
      <c r="I6" s="345"/>
      <c r="J6" s="345"/>
      <c r="K6" s="345"/>
      <c r="L6" s="345"/>
      <c r="M6" s="345"/>
    </row>
    <row r="7" spans="1:13" ht="13.7" customHeight="1">
      <c r="A7" s="4"/>
      <c r="B7" s="5"/>
      <c r="C7" s="5"/>
      <c r="D7" s="5"/>
      <c r="E7" s="5"/>
      <c r="F7" s="5"/>
      <c r="G7" s="5"/>
      <c r="H7" s="5"/>
      <c r="I7" s="5"/>
      <c r="J7" s="5"/>
      <c r="K7" s="5"/>
      <c r="L7" s="5"/>
      <c r="M7" s="5"/>
    </row>
    <row r="8" spans="1:13" ht="12.75" customHeight="1">
      <c r="A8" s="4"/>
      <c r="B8" s="126">
        <v>8.9</v>
      </c>
      <c r="C8" s="356" t="s">
        <v>40</v>
      </c>
      <c r="D8" s="357"/>
      <c r="E8" s="357"/>
      <c r="F8" s="357"/>
      <c r="G8" s="357"/>
      <c r="H8" s="357"/>
      <c r="I8" s="357"/>
      <c r="J8" s="357"/>
      <c r="K8" s="357"/>
      <c r="L8" s="357"/>
      <c r="M8" s="357"/>
    </row>
    <row r="9" spans="1:13" ht="13.7" customHeight="1">
      <c r="A9" s="4"/>
      <c r="B9" s="5"/>
      <c r="C9" s="357"/>
      <c r="D9" s="357"/>
      <c r="E9" s="357"/>
      <c r="F9" s="357"/>
      <c r="G9" s="357"/>
      <c r="H9" s="357"/>
      <c r="I9" s="357"/>
      <c r="J9" s="357"/>
      <c r="K9" s="357"/>
      <c r="L9" s="357"/>
      <c r="M9" s="357"/>
    </row>
    <row r="10" spans="1:13" ht="13.7" customHeight="1">
      <c r="A10" s="4"/>
      <c r="B10" s="5"/>
      <c r="C10" s="220"/>
      <c r="D10" s="220"/>
      <c r="E10" s="220"/>
      <c r="F10" s="220"/>
      <c r="G10" s="220"/>
      <c r="H10" s="220"/>
      <c r="I10" s="220"/>
      <c r="J10" s="220"/>
      <c r="K10" s="48"/>
      <c r="L10" s="5"/>
      <c r="M10" s="5"/>
    </row>
    <row r="11" spans="1:13" ht="18.600000000000001" customHeight="1">
      <c r="A11" s="4"/>
      <c r="B11" s="344" t="s">
        <v>66</v>
      </c>
      <c r="C11" s="344"/>
      <c r="D11" s="344"/>
      <c r="E11" s="344"/>
      <c r="F11" s="344"/>
      <c r="G11" s="344"/>
      <c r="H11" s="344"/>
      <c r="I11" s="344"/>
      <c r="J11" s="344"/>
      <c r="K11" s="344"/>
      <c r="L11" s="344"/>
      <c r="M11" s="344"/>
    </row>
    <row r="12" spans="1:13" ht="13.7" customHeight="1">
      <c r="A12" s="4"/>
      <c r="B12" s="5"/>
      <c r="C12" s="209"/>
      <c r="D12" s="209"/>
      <c r="E12" s="5"/>
      <c r="F12" s="5"/>
      <c r="G12" s="5"/>
      <c r="H12" s="5"/>
      <c r="I12" s="5"/>
      <c r="J12" s="5"/>
      <c r="K12" s="5"/>
      <c r="L12" s="5"/>
      <c r="M12" s="5"/>
    </row>
    <row r="13" spans="1:13" ht="16.5" customHeight="1">
      <c r="A13" s="4"/>
      <c r="B13" s="21"/>
      <c r="C13" s="221"/>
      <c r="D13" s="222"/>
      <c r="E13" s="223"/>
      <c r="F13" s="223"/>
      <c r="G13" s="223"/>
      <c r="H13" s="223"/>
      <c r="I13" s="79"/>
      <c r="J13" s="79"/>
      <c r="K13" s="79"/>
      <c r="L13" s="79"/>
      <c r="M13" s="5"/>
    </row>
    <row r="14" spans="1:13" ht="18.600000000000001" customHeight="1">
      <c r="A14" s="4"/>
      <c r="B14" s="204"/>
      <c r="C14" s="388" t="s">
        <v>114</v>
      </c>
      <c r="D14" s="354" t="s">
        <v>30</v>
      </c>
      <c r="E14" s="355"/>
      <c r="F14" s="355"/>
      <c r="G14" s="355"/>
      <c r="H14" s="211"/>
      <c r="I14" s="354" t="s">
        <v>115</v>
      </c>
      <c r="J14" s="402"/>
      <c r="K14" s="402"/>
      <c r="L14" s="402"/>
      <c r="M14" s="5"/>
    </row>
    <row r="15" spans="1:13" ht="18.600000000000001" customHeight="1">
      <c r="A15" s="4"/>
      <c r="B15" s="204"/>
      <c r="C15" s="390"/>
      <c r="D15" s="80" t="s">
        <v>31</v>
      </c>
      <c r="E15" s="80" t="s">
        <v>32</v>
      </c>
      <c r="F15" s="80" t="s">
        <v>41</v>
      </c>
      <c r="G15" s="80" t="s">
        <v>33</v>
      </c>
      <c r="H15" s="214"/>
      <c r="I15" s="80" t="s">
        <v>32</v>
      </c>
      <c r="J15" s="80" t="s">
        <v>41</v>
      </c>
      <c r="K15" s="80" t="s">
        <v>33</v>
      </c>
      <c r="L15" s="80" t="s">
        <v>116</v>
      </c>
      <c r="M15" s="5"/>
    </row>
    <row r="16" spans="1:13" ht="18" customHeight="1">
      <c r="A16" s="4"/>
      <c r="B16" s="204"/>
      <c r="C16" s="224" t="s">
        <v>34</v>
      </c>
      <c r="D16" s="225">
        <v>5.2600000000000001E-2</v>
      </c>
      <c r="E16" s="225">
        <v>3.1899999999999998E-2</v>
      </c>
      <c r="F16" s="225">
        <v>-3.5999999999999999E-3</v>
      </c>
      <c r="G16" s="225">
        <v>4.0599999999999997E-2</v>
      </c>
      <c r="H16" s="225"/>
      <c r="I16" s="225">
        <f t="shared" ref="I16:J19" si="0">(1-$D$22)*E16</f>
        <v>2.0735E-2</v>
      </c>
      <c r="J16" s="225">
        <f t="shared" si="0"/>
        <v>-2.3400000000000001E-3</v>
      </c>
      <c r="K16" s="225">
        <f>$D$22*G16</f>
        <v>1.4209999999999999E-2</v>
      </c>
      <c r="L16" s="225">
        <f>D16-I16-J16-K16</f>
        <v>1.9995000000000006E-2</v>
      </c>
      <c r="M16" s="5"/>
    </row>
    <row r="17" spans="1:13" ht="17.45" customHeight="1">
      <c r="A17" s="4"/>
      <c r="B17" s="204"/>
      <c r="C17" s="85" t="s">
        <v>35</v>
      </c>
      <c r="D17" s="217">
        <v>5.5100000000000003E-2</v>
      </c>
      <c r="E17" s="217">
        <v>3.2300000000000002E-2</v>
      </c>
      <c r="F17" s="217">
        <v>2.3699999999999999E-2</v>
      </c>
      <c r="G17" s="217">
        <v>4.9399999999999999E-2</v>
      </c>
      <c r="H17" s="217"/>
      <c r="I17" s="217">
        <f t="shared" si="0"/>
        <v>2.0995000000000003E-2</v>
      </c>
      <c r="J17" s="217">
        <f t="shared" si="0"/>
        <v>1.5405E-2</v>
      </c>
      <c r="K17" s="217">
        <f>$D$22*G17</f>
        <v>1.729E-2</v>
      </c>
      <c r="L17" s="217">
        <f>D17-I17-J17-K17</f>
        <v>1.4099999999999946E-3</v>
      </c>
      <c r="M17" s="5"/>
    </row>
    <row r="18" spans="1:13" ht="17.45" customHeight="1">
      <c r="A18" s="4"/>
      <c r="B18" s="204"/>
      <c r="C18" s="226" t="s">
        <v>121</v>
      </c>
      <c r="D18" s="216">
        <v>3.3799999999999997E-2</v>
      </c>
      <c r="E18" s="216">
        <v>2.8199999999999999E-2</v>
      </c>
      <c r="F18" s="216">
        <v>5.7999999999999996E-3</v>
      </c>
      <c r="G18" s="216">
        <v>4.36E-2</v>
      </c>
      <c r="H18" s="216"/>
      <c r="I18" s="216">
        <f t="shared" si="0"/>
        <v>1.8329999999999999E-2</v>
      </c>
      <c r="J18" s="216">
        <f t="shared" si="0"/>
        <v>3.7699999999999999E-3</v>
      </c>
      <c r="K18" s="216">
        <f>$D$22*G18</f>
        <v>1.5259999999999999E-2</v>
      </c>
      <c r="L18" s="216">
        <f>D18-I18-J18-K18</f>
        <v>-3.5600000000000007E-3</v>
      </c>
      <c r="M18" s="5"/>
    </row>
    <row r="19" spans="1:13" ht="18" customHeight="1">
      <c r="A19" s="4"/>
      <c r="B19" s="204"/>
      <c r="C19" s="227" t="s">
        <v>118</v>
      </c>
      <c r="D19" s="228">
        <v>2.6800000000000001E-2</v>
      </c>
      <c r="E19" s="228">
        <v>2.3599999999999999E-2</v>
      </c>
      <c r="F19" s="228">
        <v>8.9999999999999993E-3</v>
      </c>
      <c r="G19" s="228">
        <v>4.0899999999999999E-2</v>
      </c>
      <c r="H19" s="228"/>
      <c r="I19" s="228">
        <f t="shared" si="0"/>
        <v>1.5339999999999999E-2</v>
      </c>
      <c r="J19" s="228">
        <f t="shared" si="0"/>
        <v>5.8500000000000002E-3</v>
      </c>
      <c r="K19" s="228">
        <f>$D$22*G19</f>
        <v>1.4314999999999998E-2</v>
      </c>
      <c r="L19" s="228">
        <f>D19-I19-J19-K19</f>
        <v>-8.7049999999999975E-3</v>
      </c>
      <c r="M19" s="5"/>
    </row>
    <row r="20" spans="1:13" ht="18" customHeight="1">
      <c r="A20" s="4"/>
      <c r="B20" s="204"/>
      <c r="C20" s="82"/>
      <c r="D20" s="82"/>
      <c r="E20" s="82"/>
      <c r="F20" s="82"/>
      <c r="G20" s="82"/>
      <c r="H20" s="82"/>
      <c r="I20" s="82"/>
      <c r="J20" s="82"/>
      <c r="K20" s="82"/>
      <c r="L20" s="82"/>
      <c r="M20" s="5"/>
    </row>
    <row r="21" spans="1:13" ht="17.45" customHeight="1">
      <c r="A21" s="4"/>
      <c r="B21" s="204"/>
      <c r="C21" s="134" t="s">
        <v>119</v>
      </c>
      <c r="D21" s="61"/>
      <c r="E21" s="61"/>
      <c r="F21" s="61"/>
      <c r="G21" s="61"/>
      <c r="H21" s="61"/>
      <c r="I21" s="229"/>
      <c r="J21" s="5"/>
      <c r="K21" s="5"/>
      <c r="L21" s="230"/>
      <c r="M21" s="5"/>
    </row>
    <row r="22" spans="1:13" ht="20.100000000000001" customHeight="1">
      <c r="A22" s="4"/>
      <c r="B22" s="204"/>
      <c r="C22" s="339" t="s">
        <v>122</v>
      </c>
      <c r="D22" s="231">
        <v>0.35</v>
      </c>
      <c r="E22" s="61"/>
      <c r="F22" s="61"/>
      <c r="G22" s="61"/>
      <c r="H22" s="61"/>
      <c r="I22" s="61"/>
      <c r="J22" s="5"/>
      <c r="K22" s="5"/>
      <c r="L22" s="5"/>
      <c r="M22" s="5"/>
    </row>
    <row r="23" spans="1:13" ht="17.45" customHeight="1">
      <c r="A23" s="4"/>
      <c r="B23" s="204"/>
      <c r="C23" s="232"/>
      <c r="D23" s="233"/>
      <c r="E23" s="127"/>
      <c r="F23" s="127"/>
      <c r="G23" s="127"/>
      <c r="H23" s="127"/>
      <c r="I23" s="5"/>
      <c r="J23" s="5"/>
      <c r="K23" s="5"/>
      <c r="L23" s="5"/>
      <c r="M23" s="5"/>
    </row>
    <row r="24" spans="1:13" ht="17.45" customHeight="1">
      <c r="A24" s="4"/>
      <c r="B24" s="204"/>
      <c r="C24" s="352" t="s">
        <v>123</v>
      </c>
      <c r="D24" s="387"/>
      <c r="E24" s="387"/>
      <c r="F24" s="387"/>
      <c r="G24" s="387"/>
      <c r="H24" s="387"/>
      <c r="I24" s="387"/>
      <c r="J24" s="387"/>
      <c r="K24" s="387"/>
      <c r="L24" s="387"/>
      <c r="M24" s="5"/>
    </row>
    <row r="25" spans="1:13" ht="17.45" customHeight="1">
      <c r="A25" s="4"/>
      <c r="B25" s="204"/>
      <c r="C25" s="387"/>
      <c r="D25" s="387"/>
      <c r="E25" s="387"/>
      <c r="F25" s="387"/>
      <c r="G25" s="387"/>
      <c r="H25" s="387"/>
      <c r="I25" s="387"/>
      <c r="J25" s="387"/>
      <c r="K25" s="387"/>
      <c r="L25" s="387"/>
      <c r="M25" s="5"/>
    </row>
    <row r="26" spans="1:13" ht="17.45" customHeight="1">
      <c r="A26" s="4"/>
      <c r="B26" s="204"/>
      <c r="C26" s="387"/>
      <c r="D26" s="387"/>
      <c r="E26" s="387"/>
      <c r="F26" s="387"/>
      <c r="G26" s="387"/>
      <c r="H26" s="387"/>
      <c r="I26" s="387"/>
      <c r="J26" s="387"/>
      <c r="K26" s="387"/>
      <c r="L26" s="387"/>
      <c r="M26" s="5"/>
    </row>
    <row r="27" spans="1:13" ht="17.45" customHeight="1">
      <c r="A27" s="4"/>
      <c r="B27" s="204"/>
      <c r="C27" s="387"/>
      <c r="D27" s="387"/>
      <c r="E27" s="387"/>
      <c r="F27" s="387"/>
      <c r="G27" s="387"/>
      <c r="H27" s="387"/>
      <c r="I27" s="387"/>
      <c r="J27" s="387"/>
      <c r="K27" s="387"/>
      <c r="L27" s="387"/>
      <c r="M27" s="5"/>
    </row>
    <row r="28" spans="1:13" ht="17.45" customHeight="1">
      <c r="A28" s="4"/>
      <c r="B28" s="204"/>
      <c r="C28" s="403"/>
      <c r="D28" s="403"/>
      <c r="E28" s="403"/>
      <c r="F28" s="403"/>
      <c r="G28" s="403"/>
      <c r="H28" s="403"/>
      <c r="I28" s="403"/>
      <c r="J28" s="403"/>
      <c r="K28" s="403"/>
      <c r="L28" s="403"/>
      <c r="M28" s="5"/>
    </row>
    <row r="29" spans="1:13" ht="17.45" customHeight="1">
      <c r="A29" s="4"/>
      <c r="B29" s="204"/>
      <c r="C29" s="233"/>
      <c r="D29" s="208"/>
      <c r="E29" s="127"/>
      <c r="F29" s="127"/>
      <c r="G29" s="127"/>
      <c r="H29" s="127"/>
      <c r="I29" s="5"/>
      <c r="J29" s="5"/>
      <c r="K29" s="5"/>
      <c r="L29" s="5"/>
      <c r="M29" s="5"/>
    </row>
    <row r="30" spans="1:13" s="332" customFormat="1" ht="17.45" customHeight="1">
      <c r="A30" s="4"/>
      <c r="B30" s="344" t="s">
        <v>10</v>
      </c>
      <c r="C30" s="344"/>
      <c r="D30" s="344"/>
      <c r="E30" s="344"/>
      <c r="F30" s="344"/>
      <c r="G30" s="344"/>
      <c r="H30" s="345" t="s">
        <v>11</v>
      </c>
      <c r="I30" s="345"/>
      <c r="J30" s="345"/>
      <c r="K30" s="345"/>
      <c r="L30" s="345"/>
      <c r="M30" s="345"/>
    </row>
    <row r="31" spans="1:13" s="332" customFormat="1" ht="12.75" customHeight="1"/>
  </sheetData>
  <mergeCells count="11">
    <mergeCell ref="B30:G30"/>
    <mergeCell ref="H30:M30"/>
    <mergeCell ref="F2:M2"/>
    <mergeCell ref="H6:M6"/>
    <mergeCell ref="I14:L14"/>
    <mergeCell ref="C14:C15"/>
    <mergeCell ref="C24:L28"/>
    <mergeCell ref="D14:G14"/>
    <mergeCell ref="C8:M9"/>
    <mergeCell ref="B6:G6"/>
    <mergeCell ref="B11:M11"/>
  </mergeCells>
  <hyperlinks>
    <hyperlink ref="B4" location="Ejercicios!A1" display="Volver a ejercicios" xr:uid="{44AB3DBF-1B51-4494-92A5-93AF25B83595}"/>
    <hyperlink ref="M4" location="Índice!A1" display="Volver al índice" xr:uid="{CB2A5385-98D7-41ED-BFD4-3E9F2EE68A92}"/>
  </hyperlinks>
  <pageMargins left="0.75" right="0.75" top="1" bottom="1" header="0.5" footer="0.5"/>
  <pageSetup scale="79" orientation="landscape"/>
  <headerFooter>
    <oddFooter>&amp;C&amp;"Helvetica Neue,Regular"&amp;12&amp;K000000&amp;P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34"/>
  <sheetViews>
    <sheetView showGridLines="0" workbookViewId="0">
      <selection activeCell="L17" sqref="L17"/>
    </sheetView>
  </sheetViews>
  <sheetFormatPr baseColWidth="10" defaultColWidth="9.140625" defaultRowHeight="12.75" customHeight="1"/>
  <cols>
    <col min="1" max="1" width="9.140625" style="1" customWidth="1"/>
    <col min="2" max="2" width="7.42578125" style="1" customWidth="1"/>
    <col min="3" max="3" width="47.140625" style="1" customWidth="1"/>
    <col min="4" max="4" width="9.140625" style="1" customWidth="1"/>
    <col min="5" max="5" width="17.140625" style="1" customWidth="1"/>
    <col min="6" max="6" width="11.42578125" style="1" customWidth="1"/>
    <col min="7" max="7" width="10.42578125" style="1" customWidth="1"/>
    <col min="8" max="8" width="11.42578125" style="1" customWidth="1"/>
    <col min="9" max="9" width="11" style="1" customWidth="1"/>
    <col min="10" max="10" width="9.140625" style="1" customWidth="1"/>
    <col min="11" max="12" width="9.140625" style="332" customWidth="1"/>
    <col min="13" max="16384" width="9.140625" style="1"/>
  </cols>
  <sheetData>
    <row r="1" spans="1:11" ht="12.75" customHeight="1">
      <c r="A1" s="2"/>
      <c r="B1" s="3"/>
      <c r="C1" s="3"/>
      <c r="D1" s="3"/>
      <c r="E1" s="3"/>
      <c r="F1" s="3"/>
      <c r="G1" s="3"/>
      <c r="H1" s="3"/>
      <c r="I1" s="3"/>
      <c r="J1" s="3"/>
      <c r="K1" s="3"/>
    </row>
    <row r="2" spans="1:11" ht="12.75" customHeight="1">
      <c r="A2" s="4"/>
      <c r="B2" s="5"/>
      <c r="C2" s="5"/>
      <c r="D2" s="5"/>
      <c r="E2" s="34"/>
      <c r="F2" s="34"/>
      <c r="G2" s="34"/>
      <c r="H2" s="7" t="s">
        <v>1</v>
      </c>
      <c r="I2" s="34"/>
      <c r="J2" s="5"/>
      <c r="K2" s="5"/>
    </row>
    <row r="3" spans="1:11" ht="12.75" customHeight="1">
      <c r="A3" s="4"/>
      <c r="B3" s="5"/>
      <c r="C3" s="5"/>
      <c r="D3" s="5"/>
      <c r="E3" s="5"/>
      <c r="F3" s="5"/>
      <c r="G3" s="5"/>
      <c r="H3" s="5"/>
      <c r="I3" s="5"/>
      <c r="J3" s="5"/>
      <c r="K3" s="5"/>
    </row>
    <row r="4" spans="1:11" ht="12.75" customHeight="1">
      <c r="A4" s="4"/>
      <c r="B4" s="330" t="s">
        <v>246</v>
      </c>
      <c r="C4" s="5"/>
      <c r="D4" s="5"/>
      <c r="E4" s="5"/>
      <c r="F4" s="8"/>
      <c r="G4" s="8"/>
      <c r="H4" s="329" t="s">
        <v>247</v>
      </c>
      <c r="I4" s="45"/>
      <c r="J4" s="5"/>
      <c r="K4" s="5"/>
    </row>
    <row r="5" spans="1:11" ht="12.75" customHeight="1">
      <c r="A5" s="4"/>
      <c r="B5" s="45"/>
      <c r="C5" s="5"/>
      <c r="D5" s="5"/>
      <c r="E5" s="5"/>
      <c r="F5" s="8"/>
      <c r="G5" s="8"/>
      <c r="H5" s="8"/>
      <c r="I5" s="5"/>
      <c r="J5" s="5"/>
      <c r="K5" s="5"/>
    </row>
    <row r="6" spans="1:11" ht="18.75" customHeight="1">
      <c r="A6" s="4"/>
      <c r="B6" s="344" t="s">
        <v>65</v>
      </c>
      <c r="C6" s="344"/>
      <c r="D6" s="345"/>
      <c r="E6" s="345"/>
      <c r="F6" s="345"/>
      <c r="G6" s="345"/>
      <c r="H6" s="345"/>
      <c r="I6" s="5"/>
      <c r="J6" s="5"/>
      <c r="K6" s="5"/>
    </row>
    <row r="7" spans="1:11" ht="12.75" customHeight="1">
      <c r="A7" s="4"/>
      <c r="B7" s="5"/>
      <c r="C7" s="5"/>
      <c r="D7" s="5"/>
      <c r="E7" s="5"/>
      <c r="F7" s="5"/>
      <c r="G7" s="5"/>
      <c r="H7" s="5"/>
      <c r="I7" s="5"/>
      <c r="J7" s="5"/>
      <c r="K7" s="5"/>
    </row>
    <row r="8" spans="1:11" ht="12.75" customHeight="1">
      <c r="A8" s="4"/>
      <c r="B8" s="5"/>
      <c r="C8" s="5"/>
      <c r="D8" s="5"/>
      <c r="E8" s="5"/>
      <c r="F8" s="5"/>
      <c r="G8" s="5"/>
      <c r="H8" s="5"/>
      <c r="I8" s="5"/>
      <c r="J8" s="5"/>
      <c r="K8" s="5"/>
    </row>
    <row r="9" spans="1:11" ht="12.75" customHeight="1">
      <c r="A9" s="4"/>
      <c r="B9" s="234">
        <v>8.1</v>
      </c>
      <c r="C9" s="385" t="s">
        <v>43</v>
      </c>
      <c r="D9" s="386"/>
      <c r="E9" s="386"/>
      <c r="F9" s="386"/>
      <c r="G9" s="386"/>
      <c r="H9" s="386"/>
      <c r="I9" s="143"/>
      <c r="J9" s="143"/>
      <c r="K9" s="143"/>
    </row>
    <row r="10" spans="1:11" ht="12.75" customHeight="1">
      <c r="A10" s="4"/>
      <c r="B10" s="5"/>
      <c r="C10" s="386"/>
      <c r="D10" s="386"/>
      <c r="E10" s="386"/>
      <c r="F10" s="386"/>
      <c r="G10" s="386"/>
      <c r="H10" s="386"/>
      <c r="I10" s="143"/>
      <c r="J10" s="143"/>
      <c r="K10" s="143"/>
    </row>
    <row r="11" spans="1:11" ht="12.75" customHeight="1">
      <c r="A11" s="4"/>
      <c r="B11" s="5"/>
      <c r="C11" s="386"/>
      <c r="D11" s="386"/>
      <c r="E11" s="386"/>
      <c r="F11" s="386"/>
      <c r="G11" s="386"/>
      <c r="H11" s="386"/>
      <c r="I11" s="143"/>
      <c r="J11" s="143"/>
      <c r="K11" s="143"/>
    </row>
    <row r="12" spans="1:11" ht="12.75" customHeight="1">
      <c r="A12" s="4"/>
      <c r="B12" s="5"/>
      <c r="C12" s="386"/>
      <c r="D12" s="386"/>
      <c r="E12" s="386"/>
      <c r="F12" s="386"/>
      <c r="G12" s="386"/>
      <c r="H12" s="386"/>
      <c r="I12" s="143"/>
      <c r="J12" s="143"/>
      <c r="K12" s="143"/>
    </row>
    <row r="13" spans="1:11" ht="12.75" customHeight="1">
      <c r="A13" s="4"/>
      <c r="B13" s="5"/>
      <c r="C13" s="385" t="s">
        <v>44</v>
      </c>
      <c r="D13" s="386"/>
      <c r="E13" s="386"/>
      <c r="F13" s="386"/>
      <c r="G13" s="386"/>
      <c r="H13" s="386"/>
      <c r="I13" s="59"/>
      <c r="J13" s="59"/>
      <c r="K13" s="59"/>
    </row>
    <row r="14" spans="1:11" ht="12.75" customHeight="1">
      <c r="A14" s="4"/>
      <c r="B14" s="5"/>
      <c r="C14" s="386"/>
      <c r="D14" s="386"/>
      <c r="E14" s="386"/>
      <c r="F14" s="386"/>
      <c r="G14" s="386"/>
      <c r="H14" s="386"/>
      <c r="I14" s="59"/>
      <c r="J14" s="59"/>
      <c r="K14" s="59"/>
    </row>
    <row r="15" spans="1:11" ht="12.75" customHeight="1">
      <c r="A15" s="4"/>
      <c r="B15" s="5"/>
      <c r="C15" s="386"/>
      <c r="D15" s="386"/>
      <c r="E15" s="386"/>
      <c r="F15" s="386"/>
      <c r="G15" s="386"/>
      <c r="H15" s="386"/>
      <c r="I15" s="143"/>
      <c r="J15" s="143"/>
      <c r="K15" s="143"/>
    </row>
    <row r="16" spans="1:11" ht="12.75" customHeight="1">
      <c r="A16" s="4"/>
      <c r="B16" s="5"/>
      <c r="C16" s="53"/>
      <c r="D16" s="53"/>
      <c r="E16" s="53"/>
      <c r="F16" s="53"/>
      <c r="G16" s="53"/>
      <c r="H16" s="53"/>
      <c r="I16" s="143"/>
      <c r="J16" s="143"/>
      <c r="K16" s="143"/>
    </row>
    <row r="17" spans="1:11" ht="12.75" customHeight="1">
      <c r="A17" s="4"/>
      <c r="B17" s="5"/>
      <c r="C17" s="53"/>
      <c r="D17" s="53"/>
      <c r="E17" s="53"/>
      <c r="F17" s="53"/>
      <c r="G17" s="53"/>
      <c r="H17" s="53"/>
      <c r="I17" s="143"/>
      <c r="J17" s="143"/>
      <c r="K17" s="143"/>
    </row>
    <row r="18" spans="1:11" ht="18.75" customHeight="1">
      <c r="A18" s="4"/>
      <c r="B18" s="344" t="s">
        <v>66</v>
      </c>
      <c r="C18" s="344"/>
      <c r="D18" s="344"/>
      <c r="E18" s="344"/>
      <c r="F18" s="344"/>
      <c r="G18" s="344"/>
      <c r="H18" s="344"/>
      <c r="I18" s="5"/>
      <c r="J18" s="5"/>
      <c r="K18" s="5"/>
    </row>
    <row r="19" spans="1:11" ht="12.75" customHeight="1">
      <c r="A19" s="4"/>
      <c r="B19" s="5"/>
      <c r="C19" s="209"/>
      <c r="D19" s="209"/>
      <c r="E19" s="5"/>
      <c r="F19" s="5"/>
      <c r="G19" s="5"/>
      <c r="H19" s="5"/>
      <c r="I19" s="5"/>
      <c r="J19" s="5"/>
      <c r="K19" s="5"/>
    </row>
    <row r="20" spans="1:11" ht="17.25" customHeight="1">
      <c r="A20" s="4"/>
      <c r="B20" s="21"/>
      <c r="C20" s="134" t="s">
        <v>124</v>
      </c>
      <c r="D20" s="233"/>
      <c r="E20" s="127"/>
      <c r="F20" s="127"/>
      <c r="G20" s="127"/>
      <c r="H20" s="5"/>
      <c r="I20" s="5"/>
      <c r="J20" s="5"/>
      <c r="K20" s="5"/>
    </row>
    <row r="21" spans="1:11" ht="15.75" customHeight="1">
      <c r="A21" s="4"/>
      <c r="B21" s="204"/>
      <c r="C21" s="5"/>
      <c r="D21" s="233"/>
      <c r="E21" s="127"/>
      <c r="F21" s="127"/>
      <c r="G21" s="127"/>
      <c r="H21" s="5"/>
      <c r="I21" s="5"/>
      <c r="J21" s="5"/>
      <c r="K21" s="5"/>
    </row>
    <row r="22" spans="1:11" ht="15.75" customHeight="1">
      <c r="A22" s="4"/>
      <c r="B22" s="204"/>
      <c r="C22" s="207"/>
      <c r="D22" s="208"/>
      <c r="E22" s="127"/>
      <c r="F22" s="127"/>
      <c r="G22" s="127"/>
      <c r="H22" s="5"/>
      <c r="I22" s="5"/>
      <c r="J22" s="5"/>
      <c r="K22" s="5"/>
    </row>
    <row r="23" spans="1:11" ht="15.75" customHeight="1">
      <c r="A23" s="4"/>
      <c r="B23" s="204"/>
      <c r="C23" s="5"/>
      <c r="D23" s="206"/>
      <c r="E23" s="127"/>
      <c r="F23" s="127"/>
      <c r="G23" s="127"/>
      <c r="H23" s="5"/>
      <c r="I23" s="5"/>
      <c r="J23" s="5"/>
      <c r="K23" s="5"/>
    </row>
    <row r="24" spans="1:11" ht="15.75" customHeight="1">
      <c r="A24" s="4"/>
      <c r="B24" s="204"/>
      <c r="C24" s="235"/>
      <c r="D24" s="236">
        <f>((((1+0.0153)^10)*(0.8/0.9))^(1/10))-1</f>
        <v>3.4116381944306884E-3</v>
      </c>
      <c r="E24" s="237"/>
      <c r="F24" s="127"/>
      <c r="G24" s="127"/>
      <c r="H24" s="5"/>
      <c r="I24" s="5"/>
      <c r="J24" s="5"/>
      <c r="K24" s="5"/>
    </row>
    <row r="25" spans="1:11" ht="15.75" customHeight="1">
      <c r="A25" s="4"/>
      <c r="B25" s="204"/>
      <c r="C25" s="235"/>
      <c r="D25" s="208"/>
      <c r="E25" s="127"/>
      <c r="F25" s="127"/>
      <c r="G25" s="127"/>
      <c r="H25" s="5"/>
      <c r="I25" s="5"/>
      <c r="J25" s="5"/>
      <c r="K25" s="5"/>
    </row>
    <row r="26" spans="1:11" ht="15.75" customHeight="1">
      <c r="A26" s="4"/>
      <c r="B26" s="204"/>
      <c r="C26" s="207"/>
      <c r="D26" s="208"/>
      <c r="E26" s="127"/>
      <c r="F26" s="127"/>
      <c r="G26" s="127"/>
      <c r="H26" s="5"/>
      <c r="I26" s="5"/>
      <c r="J26" s="5"/>
      <c r="K26" s="5"/>
    </row>
    <row r="27" spans="1:11" ht="15.75" customHeight="1">
      <c r="A27" s="4"/>
      <c r="B27" s="204"/>
      <c r="C27" s="235"/>
      <c r="D27" s="208"/>
      <c r="E27" s="127"/>
      <c r="F27" s="127"/>
      <c r="G27" s="127"/>
      <c r="H27" s="5"/>
      <c r="I27" s="5"/>
      <c r="J27" s="5"/>
      <c r="K27" s="5"/>
    </row>
    <row r="28" spans="1:11" ht="15.75" customHeight="1">
      <c r="A28" s="4"/>
      <c r="B28" s="204"/>
      <c r="C28" s="356" t="s">
        <v>125</v>
      </c>
      <c r="D28" s="357"/>
      <c r="E28" s="357"/>
      <c r="F28" s="357"/>
      <c r="G28" s="357"/>
      <c r="H28" s="357"/>
      <c r="I28" s="5"/>
      <c r="J28" s="5"/>
      <c r="K28" s="5"/>
    </row>
    <row r="29" spans="1:11" ht="15.75" customHeight="1">
      <c r="A29" s="4"/>
      <c r="B29" s="204"/>
      <c r="C29" s="357"/>
      <c r="D29" s="357"/>
      <c r="E29" s="357"/>
      <c r="F29" s="357"/>
      <c r="G29" s="357"/>
      <c r="H29" s="357"/>
      <c r="I29" s="5"/>
      <c r="J29" s="5"/>
      <c r="K29" s="5"/>
    </row>
    <row r="30" spans="1:11" ht="24.95" customHeight="1">
      <c r="A30" s="4"/>
      <c r="B30" s="204"/>
      <c r="C30" s="357"/>
      <c r="D30" s="357"/>
      <c r="E30" s="357"/>
      <c r="F30" s="357"/>
      <c r="G30" s="357"/>
      <c r="H30" s="357"/>
      <c r="I30" s="5"/>
      <c r="J30" s="5"/>
      <c r="K30" s="5"/>
    </row>
    <row r="31" spans="1:11" ht="15.75" customHeight="1">
      <c r="A31" s="4"/>
      <c r="B31" s="204"/>
      <c r="C31" s="233"/>
      <c r="D31" s="208"/>
      <c r="E31" s="127"/>
      <c r="F31" s="127"/>
      <c r="G31" s="127"/>
      <c r="H31" s="5"/>
      <c r="I31" s="5"/>
      <c r="J31" s="5"/>
      <c r="K31" s="5"/>
    </row>
    <row r="32" spans="1:11" ht="15.75" customHeight="1">
      <c r="A32" s="4"/>
      <c r="B32" s="344" t="s">
        <v>10</v>
      </c>
      <c r="C32" s="344"/>
      <c r="D32" s="345" t="s">
        <v>11</v>
      </c>
      <c r="E32" s="345"/>
      <c r="F32" s="345"/>
      <c r="G32" s="345"/>
      <c r="H32" s="345"/>
      <c r="I32" s="5"/>
      <c r="J32" s="5"/>
      <c r="K32" s="5"/>
    </row>
    <row r="33" spans="1:11" s="332" customFormat="1" ht="15" customHeight="1">
      <c r="A33" s="4"/>
      <c r="B33" s="340"/>
      <c r="C33" s="340"/>
      <c r="D33" s="340"/>
      <c r="E33" s="340"/>
      <c r="F33" s="340"/>
      <c r="G33" s="340"/>
      <c r="H33" s="340"/>
      <c r="I33" s="5"/>
      <c r="J33" s="5"/>
      <c r="K33" s="5"/>
    </row>
    <row r="34" spans="1:11" s="332" customFormat="1" ht="12.75" customHeight="1"/>
  </sheetData>
  <mergeCells count="8">
    <mergeCell ref="B6:C6"/>
    <mergeCell ref="D6:H6"/>
    <mergeCell ref="B32:C32"/>
    <mergeCell ref="D32:H32"/>
    <mergeCell ref="C9:H12"/>
    <mergeCell ref="C13:H15"/>
    <mergeCell ref="C28:H30"/>
    <mergeCell ref="B18:H18"/>
  </mergeCells>
  <hyperlinks>
    <hyperlink ref="B4" location="Ejercicios!A1" display="Volver a ejercicios" xr:uid="{97878919-4F02-4755-9D47-7ADA0115A846}"/>
    <hyperlink ref="H4" location="Índice!A1" display="Volver al índice" xr:uid="{A5C13B05-47FA-4333-9D28-8785F4E4B6F2}"/>
  </hyperlinks>
  <pageMargins left="0.75" right="0.75" top="1" bottom="1" header="0.5" footer="0.5"/>
  <pageSetup scale="91" orientation="landscape"/>
  <headerFooter>
    <oddFooter>&amp;C&amp;"Helvetica Neue,Regular"&amp;12&amp;K000000&amp;P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8"/>
  <sheetViews>
    <sheetView showGridLines="0" zoomScaleNormal="100" workbookViewId="0">
      <selection activeCell="O64" sqref="O64"/>
    </sheetView>
  </sheetViews>
  <sheetFormatPr baseColWidth="10" defaultColWidth="9.140625" defaultRowHeight="12.75" customHeight="1"/>
  <cols>
    <col min="1" max="1" width="9.140625" style="1" customWidth="1"/>
    <col min="2" max="2" width="7.42578125" style="1" customWidth="1"/>
    <col min="3" max="3" width="46.42578125" style="1" customWidth="1"/>
    <col min="4" max="4" width="9.140625" style="1" customWidth="1"/>
    <col min="5" max="5" width="17.140625" style="1" customWidth="1"/>
    <col min="6" max="6" width="14.5703125" style="1" customWidth="1"/>
    <col min="7" max="7" width="15.42578125" style="1" customWidth="1"/>
    <col min="8" max="8" width="13.140625" style="1" customWidth="1"/>
    <col min="9" max="9" width="15.85546875" style="1" customWidth="1"/>
    <col min="10" max="10" width="12.85546875" style="1" customWidth="1"/>
    <col min="11" max="11" width="13.42578125" style="1" customWidth="1"/>
    <col min="12" max="13" width="9.140625" style="332" customWidth="1"/>
    <col min="14" max="16384" width="9.140625" style="1"/>
  </cols>
  <sheetData>
    <row r="1" spans="1:12" ht="13.7" customHeight="1">
      <c r="A1" s="2"/>
      <c r="B1" s="3"/>
      <c r="C1" s="3"/>
      <c r="D1" s="3"/>
      <c r="E1" s="3"/>
      <c r="F1" s="3"/>
      <c r="G1" s="3"/>
      <c r="H1" s="3"/>
      <c r="I1" s="3"/>
      <c r="J1" s="3"/>
      <c r="K1" s="3"/>
      <c r="L1" s="3"/>
    </row>
    <row r="2" spans="1:12" ht="13.7" customHeight="1">
      <c r="A2" s="4"/>
      <c r="B2" s="5"/>
      <c r="C2" s="8"/>
      <c r="D2" s="8"/>
      <c r="E2" s="8"/>
      <c r="F2" s="8"/>
      <c r="G2" s="8"/>
      <c r="H2" s="5"/>
      <c r="I2" s="5"/>
      <c r="J2" s="5"/>
      <c r="K2" s="5"/>
      <c r="L2" s="7" t="s">
        <v>1</v>
      </c>
    </row>
    <row r="3" spans="1:12" ht="13.7" customHeight="1">
      <c r="A3" s="4"/>
      <c r="B3" s="5"/>
      <c r="C3" s="5"/>
      <c r="D3" s="5"/>
      <c r="E3" s="5"/>
      <c r="F3" s="5"/>
      <c r="G3" s="5"/>
      <c r="H3" s="5"/>
      <c r="I3" s="5"/>
      <c r="J3" s="5"/>
      <c r="K3" s="5"/>
      <c r="L3" s="5"/>
    </row>
    <row r="4" spans="1:12" ht="13.7" customHeight="1">
      <c r="A4" s="4"/>
      <c r="B4" s="330" t="s">
        <v>246</v>
      </c>
      <c r="C4" s="5"/>
      <c r="D4" s="5"/>
      <c r="E4" s="5"/>
      <c r="F4" s="5"/>
      <c r="G4" s="37"/>
      <c r="H4" s="5"/>
      <c r="I4" s="5"/>
      <c r="J4" s="5"/>
      <c r="K4" s="5"/>
      <c r="L4" s="329" t="s">
        <v>247</v>
      </c>
    </row>
    <row r="5" spans="1:12" ht="13.7" customHeight="1">
      <c r="A5" s="4"/>
      <c r="B5" s="45"/>
      <c r="C5" s="5"/>
      <c r="D5" s="5"/>
      <c r="E5" s="5"/>
      <c r="F5" s="5"/>
      <c r="G5" s="37"/>
      <c r="H5" s="5"/>
      <c r="I5" s="5"/>
      <c r="J5" s="5"/>
      <c r="K5" s="5"/>
      <c r="L5" s="37"/>
    </row>
    <row r="6" spans="1:12" ht="18.600000000000001" customHeight="1">
      <c r="A6" s="4"/>
      <c r="B6" s="344" t="s">
        <v>65</v>
      </c>
      <c r="C6" s="344"/>
      <c r="D6" s="344"/>
      <c r="E6" s="344"/>
      <c r="F6" s="345"/>
      <c r="G6" s="345"/>
      <c r="H6" s="345"/>
      <c r="I6" s="345"/>
      <c r="J6" s="345"/>
      <c r="K6" s="345"/>
      <c r="L6" s="345"/>
    </row>
    <row r="7" spans="1:12" ht="18.600000000000001" customHeight="1">
      <c r="A7" s="4"/>
      <c r="B7" s="238"/>
      <c r="C7" s="238"/>
      <c r="D7" s="238"/>
      <c r="E7" s="238"/>
      <c r="F7" s="239"/>
      <c r="G7" s="239"/>
      <c r="H7" s="239"/>
      <c r="I7" s="239"/>
      <c r="J7" s="239"/>
      <c r="K7" s="239"/>
      <c r="L7" s="239"/>
    </row>
    <row r="8" spans="1:12" ht="13.7" customHeight="1">
      <c r="A8" s="4"/>
      <c r="B8" s="5"/>
      <c r="C8" s="5"/>
      <c r="D8" s="5"/>
      <c r="E8" s="5"/>
      <c r="F8" s="5"/>
      <c r="G8" s="5"/>
      <c r="H8" s="5"/>
      <c r="I8" s="5"/>
      <c r="J8" s="5"/>
      <c r="K8" s="142"/>
      <c r="L8" s="142"/>
    </row>
    <row r="9" spans="1:12" ht="12.75" customHeight="1">
      <c r="A9" s="4"/>
      <c r="B9" s="126">
        <v>8.11</v>
      </c>
      <c r="C9" s="385" t="s">
        <v>174</v>
      </c>
      <c r="D9" s="386"/>
      <c r="E9" s="386"/>
      <c r="F9" s="386"/>
      <c r="G9" s="386"/>
      <c r="H9" s="386"/>
      <c r="I9" s="386"/>
      <c r="J9" s="386"/>
      <c r="K9" s="386"/>
      <c r="L9" s="386"/>
    </row>
    <row r="10" spans="1:12" ht="15.95" customHeight="1">
      <c r="A10" s="4"/>
      <c r="B10" s="240"/>
      <c r="C10" s="386"/>
      <c r="D10" s="386"/>
      <c r="E10" s="386"/>
      <c r="F10" s="386"/>
      <c r="G10" s="386"/>
      <c r="H10" s="386"/>
      <c r="I10" s="386"/>
      <c r="J10" s="386"/>
      <c r="K10" s="386"/>
      <c r="L10" s="386"/>
    </row>
    <row r="11" spans="1:12" ht="15.95" customHeight="1">
      <c r="A11" s="4"/>
      <c r="B11" s="240"/>
      <c r="C11" s="134" t="s">
        <v>50</v>
      </c>
      <c r="D11" s="143"/>
      <c r="E11" s="143"/>
      <c r="F11" s="143"/>
      <c r="G11" s="143"/>
      <c r="H11" s="143"/>
      <c r="I11" s="143"/>
      <c r="J11" s="143"/>
      <c r="K11" s="143"/>
      <c r="L11" s="143"/>
    </row>
    <row r="12" spans="1:12" ht="15.95" customHeight="1">
      <c r="A12" s="4"/>
      <c r="B12" s="240"/>
      <c r="C12" s="115" t="s">
        <v>51</v>
      </c>
      <c r="D12" s="143"/>
      <c r="E12" s="143"/>
      <c r="F12" s="143"/>
      <c r="G12" s="143"/>
      <c r="H12" s="143"/>
      <c r="I12" s="143"/>
      <c r="J12" s="143"/>
      <c r="K12" s="143"/>
      <c r="L12" s="143"/>
    </row>
    <row r="13" spans="1:12" ht="15.95" customHeight="1">
      <c r="A13" s="4"/>
      <c r="B13" s="240"/>
      <c r="C13" s="134" t="s">
        <v>52</v>
      </c>
      <c r="D13" s="143"/>
      <c r="E13" s="143"/>
      <c r="F13" s="143"/>
      <c r="G13" s="143"/>
      <c r="H13" s="143"/>
      <c r="I13" s="143"/>
      <c r="J13" s="143"/>
      <c r="K13" s="143"/>
      <c r="L13" s="143"/>
    </row>
    <row r="14" spans="1:12" ht="15.95" customHeight="1">
      <c r="A14" s="4"/>
      <c r="B14" s="240"/>
      <c r="C14" s="134" t="s">
        <v>53</v>
      </c>
      <c r="D14" s="143"/>
      <c r="E14" s="143"/>
      <c r="F14" s="143"/>
      <c r="G14" s="143"/>
      <c r="H14" s="143"/>
      <c r="I14" s="143"/>
      <c r="J14" s="143"/>
      <c r="K14" s="143"/>
      <c r="L14" s="143"/>
    </row>
    <row r="15" spans="1:12" ht="15.95" customHeight="1">
      <c r="A15" s="4"/>
      <c r="B15" s="240"/>
      <c r="C15" s="134" t="s">
        <v>54</v>
      </c>
      <c r="D15" s="143"/>
      <c r="E15" s="143"/>
      <c r="F15" s="143"/>
      <c r="G15" s="143"/>
      <c r="H15" s="143"/>
      <c r="I15" s="143"/>
      <c r="J15" s="143"/>
      <c r="K15" s="143"/>
      <c r="L15" s="143"/>
    </row>
    <row r="16" spans="1:12" ht="15.95" customHeight="1">
      <c r="A16" s="4"/>
      <c r="B16" s="240"/>
      <c r="C16" s="61"/>
      <c r="D16" s="143"/>
      <c r="E16" s="143"/>
      <c r="F16" s="143"/>
      <c r="G16" s="143"/>
      <c r="H16" s="143"/>
      <c r="I16" s="143"/>
      <c r="J16" s="143"/>
      <c r="K16" s="143"/>
      <c r="L16" s="143"/>
    </row>
    <row r="17" spans="1:12" ht="15.95" customHeight="1">
      <c r="A17" s="4"/>
      <c r="B17" s="240"/>
      <c r="C17" s="143"/>
      <c r="D17" s="143"/>
      <c r="E17" s="143"/>
      <c r="F17" s="143"/>
      <c r="G17" s="143"/>
      <c r="H17" s="143"/>
      <c r="I17" s="143"/>
      <c r="J17" s="143"/>
      <c r="K17" s="143"/>
      <c r="L17" s="143"/>
    </row>
    <row r="18" spans="1:12" ht="18.600000000000001" customHeight="1">
      <c r="B18" s="404" t="s">
        <v>66</v>
      </c>
      <c r="C18" s="344"/>
      <c r="D18" s="344"/>
      <c r="E18" s="344"/>
      <c r="F18" s="344"/>
      <c r="G18" s="344"/>
      <c r="H18" s="344"/>
      <c r="I18" s="344"/>
      <c r="J18" s="344"/>
      <c r="K18" s="344"/>
      <c r="L18" s="344"/>
    </row>
    <row r="19" spans="1:12" ht="13.7" customHeight="1">
      <c r="A19" s="4"/>
      <c r="B19" s="5"/>
      <c r="C19" s="209"/>
      <c r="D19" s="209"/>
      <c r="E19" s="5"/>
      <c r="F19" s="5"/>
      <c r="G19" s="5"/>
      <c r="H19" s="5"/>
      <c r="I19" s="5"/>
      <c r="J19" s="5"/>
      <c r="K19" s="5"/>
      <c r="L19" s="5"/>
    </row>
    <row r="20" spans="1:12" ht="17.45" customHeight="1">
      <c r="A20" s="4"/>
      <c r="B20" s="204"/>
      <c r="C20" s="406" t="s">
        <v>126</v>
      </c>
      <c r="D20" s="407"/>
      <c r="E20" s="407"/>
      <c r="F20" s="407"/>
      <c r="G20" s="407"/>
      <c r="H20" s="407"/>
      <c r="I20" s="407"/>
      <c r="J20" s="407"/>
      <c r="K20" s="407"/>
      <c r="L20" s="5"/>
    </row>
    <row r="21" spans="1:12" ht="18" customHeight="1">
      <c r="A21" s="4"/>
      <c r="B21" s="204"/>
      <c r="C21" s="144"/>
      <c r="D21" s="144"/>
      <c r="E21" s="144"/>
      <c r="F21" s="144"/>
      <c r="G21" s="144"/>
      <c r="H21" s="144"/>
      <c r="I21" s="144"/>
      <c r="J21" s="144"/>
      <c r="K21" s="144"/>
      <c r="L21" s="5"/>
    </row>
    <row r="22" spans="1:12" ht="18" customHeight="1">
      <c r="A22" s="4"/>
      <c r="B22" s="241"/>
      <c r="C22" s="242"/>
      <c r="D22" s="243">
        <v>2000</v>
      </c>
      <c r="E22" s="244">
        <v>2020</v>
      </c>
      <c r="F22" s="408" t="s">
        <v>127</v>
      </c>
      <c r="G22" s="409"/>
      <c r="H22" s="409"/>
      <c r="I22" s="409"/>
      <c r="J22" s="409"/>
      <c r="K22" s="410"/>
      <c r="L22" s="341"/>
    </row>
    <row r="23" spans="1:12" ht="17.45" customHeight="1">
      <c r="A23" s="4"/>
      <c r="B23" s="241"/>
      <c r="C23" s="245"/>
      <c r="D23" s="81"/>
      <c r="E23" s="246"/>
      <c r="F23" s="247"/>
      <c r="G23" s="81"/>
      <c r="H23" s="81"/>
      <c r="I23" s="81"/>
      <c r="J23" s="81"/>
      <c r="K23" s="248"/>
      <c r="L23" s="341"/>
    </row>
    <row r="24" spans="1:12" ht="58.5" customHeight="1">
      <c r="A24" s="4"/>
      <c r="B24" s="241"/>
      <c r="C24" s="249" t="s">
        <v>45</v>
      </c>
      <c r="D24" s="250"/>
      <c r="E24" s="251"/>
      <c r="F24" s="252" t="s">
        <v>128</v>
      </c>
      <c r="G24" s="253" t="s">
        <v>129</v>
      </c>
      <c r="H24" s="253" t="s">
        <v>130</v>
      </c>
      <c r="I24" s="253" t="s">
        <v>131</v>
      </c>
      <c r="J24" s="253" t="s">
        <v>132</v>
      </c>
      <c r="K24" s="254" t="s">
        <v>133</v>
      </c>
      <c r="L24" s="341"/>
    </row>
    <row r="25" spans="1:12" ht="17.45" customHeight="1">
      <c r="A25" s="4"/>
      <c r="B25" s="241"/>
      <c r="C25" s="255" t="s">
        <v>46</v>
      </c>
      <c r="D25" s="219">
        <v>200</v>
      </c>
      <c r="E25" s="256">
        <v>180</v>
      </c>
      <c r="F25" s="257">
        <f>(E25/D25)^(1/20)-1</f>
        <v>-5.254174069468931E-3</v>
      </c>
      <c r="G25" s="258"/>
      <c r="H25" s="258"/>
      <c r="I25" s="258"/>
      <c r="J25" s="258"/>
      <c r="K25" s="259"/>
      <c r="L25" s="341"/>
    </row>
    <row r="26" spans="1:12" ht="17.45" customHeight="1">
      <c r="A26" s="4"/>
      <c r="B26" s="241"/>
      <c r="C26" s="255" t="s">
        <v>47</v>
      </c>
      <c r="D26" s="219">
        <v>100</v>
      </c>
      <c r="E26" s="256">
        <v>220</v>
      </c>
      <c r="F26" s="257">
        <f>(E26/D26)^(1/20)-1</f>
        <v>4.0210262311588085E-2</v>
      </c>
      <c r="G26" s="258"/>
      <c r="H26" s="258"/>
      <c r="I26" s="258"/>
      <c r="J26" s="258"/>
      <c r="K26" s="259"/>
      <c r="L26" s="341"/>
    </row>
    <row r="27" spans="1:12" ht="17.45" customHeight="1">
      <c r="A27" s="4"/>
      <c r="B27" s="241"/>
      <c r="C27" s="255" t="s">
        <v>134</v>
      </c>
      <c r="D27" s="219">
        <f>D25+D26</f>
        <v>300</v>
      </c>
      <c r="E27" s="256">
        <f>E25+E26</f>
        <v>400</v>
      </c>
      <c r="F27" s="260">
        <f>(E27/D27)^(1/20)-1</f>
        <v>1.4488052647620098E-2</v>
      </c>
      <c r="G27" s="258"/>
      <c r="H27" s="258"/>
      <c r="I27" s="258"/>
      <c r="J27" s="258"/>
      <c r="K27" s="259"/>
      <c r="L27" s="341"/>
    </row>
    <row r="28" spans="1:12" ht="17.45" customHeight="1">
      <c r="A28" s="4"/>
      <c r="B28" s="241"/>
      <c r="C28" s="261" t="s">
        <v>48</v>
      </c>
      <c r="D28" s="262"/>
      <c r="E28" s="263"/>
      <c r="F28" s="257"/>
      <c r="G28" s="258"/>
      <c r="H28" s="258"/>
      <c r="I28" s="258"/>
      <c r="J28" s="258"/>
      <c r="K28" s="259"/>
      <c r="L28" s="341"/>
    </row>
    <row r="29" spans="1:12" ht="17.45" customHeight="1">
      <c r="A29" s="4"/>
      <c r="B29" s="241"/>
      <c r="C29" s="255" t="s">
        <v>135</v>
      </c>
      <c r="D29" s="219">
        <v>4</v>
      </c>
      <c r="E29" s="256">
        <v>6</v>
      </c>
      <c r="F29" s="260">
        <f>(E29/D29)^(1/20)-1</f>
        <v>2.048015364945277E-2</v>
      </c>
      <c r="G29" s="264">
        <f>E29-D29</f>
        <v>2</v>
      </c>
      <c r="H29" s="258"/>
      <c r="I29" s="258"/>
      <c r="J29" s="258"/>
      <c r="K29" s="259">
        <f>F29*D29</f>
        <v>8.1920614597811081E-2</v>
      </c>
      <c r="L29" s="341"/>
    </row>
    <row r="30" spans="1:12" ht="17.45" customHeight="1">
      <c r="A30" s="4"/>
      <c r="B30" s="241"/>
      <c r="C30" s="255" t="s">
        <v>136</v>
      </c>
      <c r="D30" s="219">
        <v>12</v>
      </c>
      <c r="E30" s="256">
        <v>15</v>
      </c>
      <c r="F30" s="260">
        <f>(E30/D30)^(1/20)-1</f>
        <v>1.1219650997533304E-2</v>
      </c>
      <c r="G30" s="264">
        <f>E30-D30</f>
        <v>3</v>
      </c>
      <c r="H30" s="258"/>
      <c r="I30" s="258"/>
      <c r="J30" s="258"/>
      <c r="K30" s="259">
        <f>F30*D30</f>
        <v>0.13463581197039964</v>
      </c>
      <c r="L30" s="341"/>
    </row>
    <row r="31" spans="1:12" ht="24.6" customHeight="1">
      <c r="A31" s="4"/>
      <c r="B31" s="241"/>
      <c r="C31" s="261" t="s">
        <v>49</v>
      </c>
      <c r="D31" s="262"/>
      <c r="E31" s="263"/>
      <c r="F31" s="257"/>
      <c r="G31" s="264"/>
      <c r="H31" s="258"/>
      <c r="I31" s="258"/>
      <c r="J31" s="258"/>
      <c r="K31" s="259"/>
      <c r="L31" s="341"/>
    </row>
    <row r="32" spans="1:12" ht="17.45" customHeight="1">
      <c r="A32" s="4"/>
      <c r="B32" s="241"/>
      <c r="C32" s="255" t="s">
        <v>46</v>
      </c>
      <c r="D32" s="219">
        <v>0.5</v>
      </c>
      <c r="E32" s="256">
        <v>1</v>
      </c>
      <c r="F32" s="257">
        <f>(E32/D32)^(1/20)-1</f>
        <v>3.5264923841377582E-2</v>
      </c>
      <c r="G32" s="264"/>
      <c r="H32" s="258"/>
      <c r="I32" s="258"/>
      <c r="J32" s="258"/>
      <c r="K32" s="259"/>
      <c r="L32" s="341"/>
    </row>
    <row r="33" spans="1:12" ht="17.45" customHeight="1">
      <c r="A33" s="4"/>
      <c r="B33" s="241"/>
      <c r="C33" s="265" t="s">
        <v>47</v>
      </c>
      <c r="D33" s="266">
        <v>4</v>
      </c>
      <c r="E33" s="267">
        <v>6</v>
      </c>
      <c r="F33" s="257">
        <f>(E33/D33)^(1/20)-1</f>
        <v>2.048015364945277E-2</v>
      </c>
      <c r="G33" s="264"/>
      <c r="H33" s="258"/>
      <c r="I33" s="258"/>
      <c r="J33" s="258"/>
      <c r="K33" s="259"/>
      <c r="L33" s="341"/>
    </row>
    <row r="34" spans="1:12" ht="17.45" customHeight="1">
      <c r="A34" s="4"/>
      <c r="B34" s="241"/>
      <c r="C34" s="268" t="s">
        <v>103</v>
      </c>
      <c r="D34" s="269"/>
      <c r="E34" s="269"/>
      <c r="F34" s="270"/>
      <c r="G34" s="271"/>
      <c r="H34" s="270"/>
      <c r="I34" s="270"/>
      <c r="J34" s="270"/>
      <c r="K34" s="272"/>
      <c r="L34" s="341"/>
    </row>
    <row r="35" spans="1:12" ht="17.45" customHeight="1">
      <c r="A35" s="4"/>
      <c r="B35" s="241"/>
      <c r="C35" s="255" t="s">
        <v>46</v>
      </c>
      <c r="D35" s="219">
        <f>D25*D29</f>
        <v>800</v>
      </c>
      <c r="E35" s="219">
        <f>E25*E29</f>
        <v>1080</v>
      </c>
      <c r="F35" s="258">
        <f>(E35/D35)^(1/20)-1</f>
        <v>1.5118373287740017E-2</v>
      </c>
      <c r="G35" s="264"/>
      <c r="H35" s="258"/>
      <c r="I35" s="258"/>
      <c r="J35" s="258"/>
      <c r="K35" s="259"/>
      <c r="L35" s="341"/>
    </row>
    <row r="36" spans="1:12" ht="17.45" customHeight="1">
      <c r="A36" s="4"/>
      <c r="B36" s="241"/>
      <c r="C36" s="255" t="s">
        <v>47</v>
      </c>
      <c r="D36" s="219">
        <f>D26*D30</f>
        <v>1200</v>
      </c>
      <c r="E36" s="219">
        <f>E26*E30</f>
        <v>3300</v>
      </c>
      <c r="F36" s="258">
        <f>(E36/D36)^(1/20)-1</f>
        <v>5.1881058418776549E-2</v>
      </c>
      <c r="G36" s="264"/>
      <c r="H36" s="258"/>
      <c r="I36" s="258"/>
      <c r="J36" s="258"/>
      <c r="K36" s="259"/>
      <c r="L36" s="341"/>
    </row>
    <row r="37" spans="1:12" ht="17.45" customHeight="1">
      <c r="A37" s="4"/>
      <c r="B37" s="241"/>
      <c r="C37" s="255" t="s">
        <v>134</v>
      </c>
      <c r="D37" s="219">
        <f>D35+D36</f>
        <v>2000</v>
      </c>
      <c r="E37" s="219">
        <f>E35+E36</f>
        <v>4380</v>
      </c>
      <c r="F37" s="273">
        <f>(E37/D37)^(1/20)-1</f>
        <v>3.9973338941407199E-2</v>
      </c>
      <c r="G37" s="264"/>
      <c r="H37" s="258"/>
      <c r="I37" s="258"/>
      <c r="J37" s="258"/>
      <c r="K37" s="259"/>
      <c r="L37" s="341"/>
    </row>
    <row r="38" spans="1:12" ht="17.45" customHeight="1">
      <c r="A38" s="4"/>
      <c r="B38" s="241"/>
      <c r="C38" s="274" t="s">
        <v>137</v>
      </c>
      <c r="D38" s="262"/>
      <c r="E38" s="262"/>
      <c r="F38" s="270"/>
      <c r="G38" s="271"/>
      <c r="H38" s="270"/>
      <c r="I38" s="270"/>
      <c r="J38" s="270"/>
      <c r="K38" s="272"/>
      <c r="L38" s="341"/>
    </row>
    <row r="39" spans="1:12" ht="17.45" customHeight="1">
      <c r="A39" s="4"/>
      <c r="B39" s="241"/>
      <c r="C39" s="255" t="s">
        <v>138</v>
      </c>
      <c r="D39" s="264">
        <f>D37/(D25+D26)</f>
        <v>6.666666666666667</v>
      </c>
      <c r="E39" s="219">
        <f>E37/(E25+E26)</f>
        <v>10.95</v>
      </c>
      <c r="F39" s="273">
        <f>(E39/D39)^(1/20)-1</f>
        <v>2.5121327182981767E-2</v>
      </c>
      <c r="G39" s="264">
        <f>E39-D39</f>
        <v>4.2833333333333323</v>
      </c>
      <c r="H39" s="258">
        <f>(G39/$D$39)</f>
        <v>0.64249999999999985</v>
      </c>
      <c r="I39" s="258"/>
      <c r="J39" s="258"/>
      <c r="K39" s="259">
        <f>F39*D39</f>
        <v>0.1674755145532118</v>
      </c>
      <c r="L39" s="341"/>
    </row>
    <row r="40" spans="1:12" ht="17.45" customHeight="1">
      <c r="A40" s="4"/>
      <c r="B40" s="241"/>
      <c r="C40" s="255" t="s">
        <v>139</v>
      </c>
      <c r="D40" s="264">
        <f>D25/(D25+D26)</f>
        <v>0.66666666666666663</v>
      </c>
      <c r="E40" s="219">
        <f>E25/(E25+E26)</f>
        <v>0.45</v>
      </c>
      <c r="F40" s="258">
        <f>(E40/D40)^(1/20)-1</f>
        <v>-1.9460285082279372E-2</v>
      </c>
      <c r="G40" s="264">
        <f>E40-D40</f>
        <v>-0.21666666666666662</v>
      </c>
      <c r="H40" s="258"/>
      <c r="I40" s="258"/>
      <c r="J40" s="258"/>
      <c r="K40" s="259">
        <f>F40*D40</f>
        <v>-1.2973523388186248E-2</v>
      </c>
      <c r="L40" s="341"/>
    </row>
    <row r="41" spans="1:12" ht="17.45" customHeight="1">
      <c r="A41" s="4"/>
      <c r="B41" s="241"/>
      <c r="C41" s="255" t="s">
        <v>140</v>
      </c>
      <c r="D41" s="264">
        <f>1-D40</f>
        <v>0.33333333333333337</v>
      </c>
      <c r="E41" s="219">
        <f>1-E40</f>
        <v>0.55000000000000004</v>
      </c>
      <c r="F41" s="258"/>
      <c r="G41" s="264">
        <f>E41-D41</f>
        <v>0.21666666666666667</v>
      </c>
      <c r="H41" s="258"/>
      <c r="I41" s="258"/>
      <c r="J41" s="258"/>
      <c r="K41" s="259">
        <f>-K40</f>
        <v>1.2973523388186248E-2</v>
      </c>
      <c r="L41" s="341"/>
    </row>
    <row r="42" spans="1:12" ht="17.45" customHeight="1">
      <c r="A42" s="4"/>
      <c r="B42" s="241"/>
      <c r="C42" s="255" t="s">
        <v>141</v>
      </c>
      <c r="D42" s="219">
        <f>(D30-D29)</f>
        <v>8</v>
      </c>
      <c r="E42" s="86"/>
      <c r="F42" s="258"/>
      <c r="G42" s="264"/>
      <c r="H42" s="258"/>
      <c r="I42" s="258"/>
      <c r="J42" s="258"/>
      <c r="K42" s="259"/>
      <c r="L42" s="341"/>
    </row>
    <row r="43" spans="1:12" ht="17.45" customHeight="1">
      <c r="A43" s="4"/>
      <c r="B43" s="241"/>
      <c r="C43" s="274" t="s">
        <v>142</v>
      </c>
      <c r="D43" s="262"/>
      <c r="E43" s="262"/>
      <c r="F43" s="270"/>
      <c r="G43" s="271"/>
      <c r="H43" s="270"/>
      <c r="I43" s="270"/>
      <c r="J43" s="270"/>
      <c r="K43" s="272"/>
      <c r="L43" s="341"/>
    </row>
    <row r="44" spans="1:12" ht="17.45" customHeight="1">
      <c r="A44" s="4"/>
      <c r="B44" s="241"/>
      <c r="C44" s="255" t="s">
        <v>143</v>
      </c>
      <c r="D44" s="86"/>
      <c r="E44" s="86"/>
      <c r="F44" s="258"/>
      <c r="G44" s="264">
        <f>G39</f>
        <v>4.2833333333333323</v>
      </c>
      <c r="H44" s="258">
        <f>(G44/$D$39)</f>
        <v>0.64249999999999985</v>
      </c>
      <c r="I44" s="258">
        <f>(1+H44)^(1/20)-1</f>
        <v>2.5121327182981767E-2</v>
      </c>
      <c r="J44" s="258">
        <f>(1+H44)^(1/20)-1</f>
        <v>2.5121327182981767E-2</v>
      </c>
      <c r="K44" s="259">
        <f>K39</f>
        <v>0.1674755145532118</v>
      </c>
      <c r="L44" s="341"/>
    </row>
    <row r="45" spans="1:12" ht="17.45" customHeight="1">
      <c r="A45" s="4"/>
      <c r="B45" s="241"/>
      <c r="C45" s="255" t="s">
        <v>144</v>
      </c>
      <c r="D45" s="86"/>
      <c r="E45" s="86"/>
      <c r="F45" s="258"/>
      <c r="G45" s="264">
        <f>G41*$D42</f>
        <v>1.7333333333333334</v>
      </c>
      <c r="H45" s="258">
        <f>(G45/$D$39)</f>
        <v>0.26</v>
      </c>
      <c r="I45" s="258">
        <f>H45*($I$44/$H$44)</f>
        <v>1.0165828898949823E-2</v>
      </c>
      <c r="J45" s="258">
        <f>(1+H45)^(1/20)-1</f>
        <v>1.1622609749882162E-2</v>
      </c>
      <c r="K45" s="259">
        <f>K41*$D42</f>
        <v>0.10378818710548998</v>
      </c>
      <c r="L45" s="341"/>
    </row>
    <row r="46" spans="1:12" ht="17.45" customHeight="1">
      <c r="A46" s="4"/>
      <c r="B46" s="241"/>
      <c r="C46" s="255" t="s">
        <v>145</v>
      </c>
      <c r="D46" s="86"/>
      <c r="E46" s="86"/>
      <c r="F46" s="258"/>
      <c r="G46" s="264">
        <f>$D41*G30</f>
        <v>1</v>
      </c>
      <c r="H46" s="258">
        <f>(G46/$D$39)</f>
        <v>0.15</v>
      </c>
      <c r="I46" s="258">
        <f>H46*($I$44/$H$44)</f>
        <v>5.8649012878556669E-3</v>
      </c>
      <c r="J46" s="258">
        <f>(1+H46)^(1/20)-1</f>
        <v>7.0125708444721546E-3</v>
      </c>
      <c r="K46" s="259">
        <f>$D41*K30</f>
        <v>4.4878603990133221E-2</v>
      </c>
      <c r="L46" s="341"/>
    </row>
    <row r="47" spans="1:12" ht="17.45" customHeight="1">
      <c r="A47" s="4"/>
      <c r="B47" s="241"/>
      <c r="C47" s="255" t="s">
        <v>146</v>
      </c>
      <c r="D47" s="86"/>
      <c r="E47" s="86"/>
      <c r="F47" s="258"/>
      <c r="G47" s="264">
        <f>$D40*G29</f>
        <v>1.3333333333333333</v>
      </c>
      <c r="H47" s="258">
        <f>(G47/$D$39)</f>
        <v>0.19999999999999998</v>
      </c>
      <c r="I47" s="258">
        <f>H47*($I$44/$H$44)</f>
        <v>7.8198683838075558E-3</v>
      </c>
      <c r="J47" s="258">
        <f>(1+H47)^(1/20)-1</f>
        <v>9.1577558276130233E-3</v>
      </c>
      <c r="K47" s="259">
        <f>$D40*K29</f>
        <v>5.4613743065207387E-2</v>
      </c>
      <c r="L47" s="341"/>
    </row>
    <row r="48" spans="1:12" ht="17.45" customHeight="1">
      <c r="A48" s="4"/>
      <c r="B48" s="241"/>
      <c r="C48" s="255" t="s">
        <v>147</v>
      </c>
      <c r="D48" s="86"/>
      <c r="E48" s="86"/>
      <c r="F48" s="258"/>
      <c r="G48" s="264">
        <f>G41*(G30-G29)</f>
        <v>0.21666666666666667</v>
      </c>
      <c r="H48" s="258">
        <f>(G48/$D$39)</f>
        <v>3.2500000000000001E-2</v>
      </c>
      <c r="I48" s="258">
        <f>H48*($I$44/$H$44)</f>
        <v>1.2707286123687278E-3</v>
      </c>
      <c r="J48" s="258">
        <f>(1+H48)^(1/20)-1</f>
        <v>1.6004316185347367E-3</v>
      </c>
      <c r="K48" s="259">
        <f>K41*(K30-K29)</f>
        <v>6.8390184602613196E-4</v>
      </c>
      <c r="L48" s="341"/>
    </row>
    <row r="49" spans="1:12" ht="18" customHeight="1">
      <c r="A49" s="4"/>
      <c r="B49" s="241"/>
      <c r="C49" s="275" t="s">
        <v>104</v>
      </c>
      <c r="D49" s="210"/>
      <c r="E49" s="210"/>
      <c r="F49" s="276"/>
      <c r="G49" s="277">
        <f>SUM(G45:G48)</f>
        <v>4.2833333333333332</v>
      </c>
      <c r="H49" s="276">
        <f>SUM(H45:H48)</f>
        <v>0.64249999999999996</v>
      </c>
      <c r="I49" s="276">
        <f>SUM(I45:I48)</f>
        <v>2.5121327182981771E-2</v>
      </c>
      <c r="J49" s="276">
        <f>SUM(J45:J48)</f>
        <v>2.9393368040502077E-2</v>
      </c>
      <c r="K49" s="278"/>
      <c r="L49" s="341"/>
    </row>
    <row r="50" spans="1:12" ht="18" customHeight="1">
      <c r="A50" s="4"/>
      <c r="B50" s="204"/>
      <c r="C50" s="279"/>
      <c r="D50" s="280"/>
      <c r="E50" s="281"/>
      <c r="F50" s="281"/>
      <c r="G50" s="281"/>
      <c r="H50" s="82"/>
      <c r="I50" s="82"/>
      <c r="J50" s="82"/>
      <c r="K50" s="82"/>
      <c r="L50" s="5"/>
    </row>
    <row r="51" spans="1:12" ht="17.45" customHeight="1">
      <c r="A51" s="4"/>
      <c r="B51" s="204"/>
      <c r="C51" s="207"/>
      <c r="D51" s="208"/>
      <c r="E51" s="127"/>
      <c r="F51" s="127"/>
      <c r="G51" s="127"/>
      <c r="H51" s="5"/>
      <c r="I51" s="5"/>
      <c r="J51" s="5"/>
      <c r="K51" s="5"/>
      <c r="L51" s="5"/>
    </row>
    <row r="52" spans="1:12" ht="17.45" customHeight="1">
      <c r="A52" s="4"/>
      <c r="B52" s="204"/>
      <c r="C52" s="405" t="s">
        <v>148</v>
      </c>
      <c r="D52" s="367"/>
      <c r="E52" s="367"/>
      <c r="F52" s="367"/>
      <c r="G52" s="367"/>
      <c r="H52" s="367"/>
      <c r="I52" s="367"/>
      <c r="J52" s="367"/>
      <c r="K52" s="367"/>
      <c r="L52" s="5"/>
    </row>
    <row r="53" spans="1:12" ht="17.45" customHeight="1">
      <c r="A53" s="4"/>
      <c r="B53" s="204"/>
      <c r="C53" s="21"/>
      <c r="D53" s="128"/>
      <c r="E53" s="128"/>
      <c r="F53" s="128"/>
      <c r="G53" s="128"/>
      <c r="H53" s="282"/>
      <c r="I53" s="282"/>
      <c r="J53" s="282"/>
      <c r="K53" s="282"/>
      <c r="L53" s="5"/>
    </row>
    <row r="54" spans="1:12" ht="17.45" customHeight="1">
      <c r="A54" s="4"/>
      <c r="B54" s="204"/>
      <c r="C54" s="405" t="s">
        <v>149</v>
      </c>
      <c r="D54" s="367"/>
      <c r="E54" s="367"/>
      <c r="F54" s="367"/>
      <c r="G54" s="367"/>
      <c r="H54" s="367"/>
      <c r="I54" s="367"/>
      <c r="J54" s="367"/>
      <c r="K54" s="367"/>
      <c r="L54" s="5"/>
    </row>
    <row r="55" spans="1:12" ht="17.45" customHeight="1">
      <c r="A55" s="4"/>
      <c r="B55" s="204"/>
      <c r="C55" s="21"/>
      <c r="D55" s="128"/>
      <c r="E55" s="128"/>
      <c r="F55" s="128"/>
      <c r="G55" s="128"/>
      <c r="H55" s="282"/>
      <c r="I55" s="282"/>
      <c r="J55" s="282"/>
      <c r="K55" s="282"/>
      <c r="L55" s="5"/>
    </row>
    <row r="56" spans="1:12" ht="17.45" customHeight="1">
      <c r="A56" s="4"/>
      <c r="B56" s="204"/>
      <c r="C56" s="352" t="s">
        <v>150</v>
      </c>
      <c r="D56" s="395"/>
      <c r="E56" s="395"/>
      <c r="F56" s="395"/>
      <c r="G56" s="395"/>
      <c r="H56" s="395"/>
      <c r="I56" s="395"/>
      <c r="J56" s="395"/>
      <c r="K56" s="395"/>
      <c r="L56" s="5"/>
    </row>
    <row r="57" spans="1:12" ht="17.45" customHeight="1">
      <c r="A57" s="4"/>
      <c r="B57" s="204"/>
      <c r="C57" s="395"/>
      <c r="D57" s="395"/>
      <c r="E57" s="395"/>
      <c r="F57" s="395"/>
      <c r="G57" s="395"/>
      <c r="H57" s="395"/>
      <c r="I57" s="395"/>
      <c r="J57" s="395"/>
      <c r="K57" s="395"/>
      <c r="L57" s="5"/>
    </row>
    <row r="58" spans="1:12" ht="17.45" customHeight="1">
      <c r="A58" s="4"/>
      <c r="B58" s="204"/>
      <c r="C58" s="197"/>
      <c r="D58" s="197"/>
      <c r="E58" s="197"/>
      <c r="F58" s="197"/>
      <c r="G58" s="197"/>
      <c r="H58" s="197"/>
      <c r="I58" s="197"/>
      <c r="J58" s="197"/>
      <c r="K58" s="197"/>
      <c r="L58" s="5"/>
    </row>
    <row r="59" spans="1:12" ht="17.45" customHeight="1">
      <c r="A59" s="4"/>
      <c r="B59" s="204"/>
      <c r="C59" s="352" t="s">
        <v>151</v>
      </c>
      <c r="D59" s="387"/>
      <c r="E59" s="387"/>
      <c r="F59" s="387"/>
      <c r="G59" s="387"/>
      <c r="H59" s="387"/>
      <c r="I59" s="387"/>
      <c r="J59" s="387"/>
      <c r="K59" s="387"/>
      <c r="L59" s="5"/>
    </row>
    <row r="60" spans="1:12" ht="17.45" customHeight="1">
      <c r="A60" s="4"/>
      <c r="B60" s="204"/>
      <c r="C60" s="387"/>
      <c r="D60" s="387"/>
      <c r="E60" s="387"/>
      <c r="F60" s="387"/>
      <c r="G60" s="387"/>
      <c r="H60" s="387"/>
      <c r="I60" s="387"/>
      <c r="J60" s="387"/>
      <c r="K60" s="387"/>
      <c r="L60" s="5"/>
    </row>
    <row r="61" spans="1:12" ht="17.45" customHeight="1">
      <c r="A61" s="4"/>
      <c r="B61" s="204"/>
      <c r="C61" s="387"/>
      <c r="D61" s="387"/>
      <c r="E61" s="387"/>
      <c r="F61" s="387"/>
      <c r="G61" s="387"/>
      <c r="H61" s="387"/>
      <c r="I61" s="387"/>
      <c r="J61" s="387"/>
      <c r="K61" s="387"/>
      <c r="L61" s="5"/>
    </row>
    <row r="62" spans="1:12" ht="17.45" customHeight="1">
      <c r="A62" s="4"/>
      <c r="B62" s="204"/>
      <c r="C62" s="48"/>
      <c r="D62" s="48"/>
      <c r="E62" s="48"/>
      <c r="F62" s="48"/>
      <c r="G62" s="48"/>
      <c r="H62" s="48"/>
      <c r="I62" s="48"/>
      <c r="J62" s="48"/>
      <c r="K62" s="48"/>
      <c r="L62" s="5"/>
    </row>
    <row r="63" spans="1:12" ht="17.45" customHeight="1">
      <c r="A63" s="4"/>
      <c r="B63" s="204"/>
      <c r="C63" s="352" t="s">
        <v>152</v>
      </c>
      <c r="D63" s="395"/>
      <c r="E63" s="395"/>
      <c r="F63" s="395"/>
      <c r="G63" s="395"/>
      <c r="H63" s="395"/>
      <c r="I63" s="395"/>
      <c r="J63" s="395"/>
      <c r="K63" s="395"/>
      <c r="L63" s="5"/>
    </row>
    <row r="64" spans="1:12" ht="17.45" customHeight="1">
      <c r="A64" s="4"/>
      <c r="B64" s="204"/>
      <c r="C64" s="395"/>
      <c r="D64" s="395"/>
      <c r="E64" s="395"/>
      <c r="F64" s="395"/>
      <c r="G64" s="395"/>
      <c r="H64" s="395"/>
      <c r="I64" s="395"/>
      <c r="J64" s="395"/>
      <c r="K64" s="395"/>
      <c r="L64" s="5"/>
    </row>
    <row r="65" spans="1:12" ht="17.45" customHeight="1">
      <c r="A65" s="4"/>
      <c r="B65" s="204"/>
      <c r="C65" s="395"/>
      <c r="D65" s="395"/>
      <c r="E65" s="395"/>
      <c r="F65" s="395"/>
      <c r="G65" s="395"/>
      <c r="H65" s="395"/>
      <c r="I65" s="395"/>
      <c r="J65" s="395"/>
      <c r="K65" s="395"/>
      <c r="L65" s="5"/>
    </row>
    <row r="66" spans="1:12" ht="17.45" customHeight="1">
      <c r="A66" s="4"/>
      <c r="B66" s="204"/>
      <c r="C66" s="233"/>
      <c r="D66" s="208"/>
      <c r="E66" s="127"/>
      <c r="F66" s="127"/>
      <c r="G66" s="127"/>
      <c r="H66" s="5"/>
      <c r="I66" s="5"/>
      <c r="J66" s="5"/>
      <c r="K66" s="5"/>
      <c r="L66" s="5"/>
    </row>
    <row r="67" spans="1:12" s="332" customFormat="1" ht="17.45" customHeight="1">
      <c r="A67" s="4"/>
      <c r="B67" s="404" t="s">
        <v>10</v>
      </c>
      <c r="C67" s="344"/>
      <c r="D67" s="344"/>
      <c r="E67" s="344"/>
      <c r="F67" s="345" t="s">
        <v>11</v>
      </c>
      <c r="G67" s="345"/>
      <c r="H67" s="345"/>
      <c r="I67" s="345"/>
      <c r="J67" s="345"/>
      <c r="K67" s="345"/>
      <c r="L67" s="345"/>
    </row>
    <row r="68" spans="1:12" s="332" customFormat="1" ht="12.75" customHeight="1"/>
  </sheetData>
  <mergeCells count="13">
    <mergeCell ref="B6:E6"/>
    <mergeCell ref="F6:L6"/>
    <mergeCell ref="B67:E67"/>
    <mergeCell ref="F67:L67"/>
    <mergeCell ref="C9:L10"/>
    <mergeCell ref="C59:K61"/>
    <mergeCell ref="C63:K65"/>
    <mergeCell ref="C52:K52"/>
    <mergeCell ref="C54:K54"/>
    <mergeCell ref="C20:K20"/>
    <mergeCell ref="F22:K22"/>
    <mergeCell ref="C56:K57"/>
    <mergeCell ref="B18:L18"/>
  </mergeCells>
  <hyperlinks>
    <hyperlink ref="B4" location="Ejercicios!A1" display="Volver a ejercicios" xr:uid="{0F8FCF86-A4A5-4EE9-808A-563431137EE0}"/>
    <hyperlink ref="L4" location="Índice!A1" display="Volver al índice" xr:uid="{C248BAEE-7AD0-480F-864E-70D3ED869ABF}"/>
  </hyperlinks>
  <pageMargins left="0.75" right="0.75" top="1" bottom="1" header="0.5" footer="0.5"/>
  <pageSetup scale="42" orientation="landscape"/>
  <headerFooter>
    <oddFooter>&amp;C&amp;"Helvetica Neue,Regular"&amp;12&amp;K000000&amp;P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1"/>
  <sheetViews>
    <sheetView showGridLines="0" workbookViewId="0">
      <selection activeCell="L22" sqref="L22"/>
    </sheetView>
  </sheetViews>
  <sheetFormatPr baseColWidth="10" defaultColWidth="9.140625" defaultRowHeight="12.75" customHeight="1"/>
  <cols>
    <col min="1" max="1" width="9.140625" style="1" customWidth="1"/>
    <col min="2" max="2" width="7.42578125" style="1" customWidth="1"/>
    <col min="3" max="3" width="13.42578125" style="1" customWidth="1"/>
    <col min="4" max="4" width="38.42578125" style="1" customWidth="1"/>
    <col min="5" max="5" width="17.140625" style="1" customWidth="1"/>
    <col min="6" max="6" width="16.42578125" style="1" customWidth="1"/>
    <col min="7" max="7" width="11.85546875" style="1" customWidth="1"/>
    <col min="8" max="8" width="17.85546875" style="1" customWidth="1"/>
    <col min="9" max="9" width="8.5703125" style="1" customWidth="1"/>
    <col min="10" max="10" width="9.140625" style="1" customWidth="1"/>
    <col min="11" max="12" width="9.140625" style="332" customWidth="1"/>
    <col min="13" max="16384" width="9.140625" style="1"/>
  </cols>
  <sheetData>
    <row r="1" spans="1:11" ht="12.75" customHeight="1">
      <c r="A1" s="2"/>
      <c r="B1" s="3"/>
      <c r="C1" s="3"/>
      <c r="D1" s="3"/>
      <c r="E1" s="3"/>
      <c r="F1" s="3"/>
      <c r="G1" s="3"/>
      <c r="H1" s="3"/>
      <c r="I1" s="3"/>
      <c r="J1" s="3"/>
      <c r="K1" s="3"/>
    </row>
    <row r="2" spans="1:11" ht="12.75" customHeight="1">
      <c r="A2" s="4"/>
      <c r="B2" s="5"/>
      <c r="C2" s="5"/>
      <c r="D2" s="5"/>
      <c r="E2" s="34"/>
      <c r="F2" s="34"/>
      <c r="G2" s="34"/>
      <c r="H2" s="7" t="s">
        <v>1</v>
      </c>
      <c r="I2" s="34"/>
      <c r="J2" s="5"/>
      <c r="K2" s="5"/>
    </row>
    <row r="3" spans="1:11" ht="12.75" customHeight="1">
      <c r="A3" s="4"/>
      <c r="B3" s="5"/>
      <c r="C3" s="5"/>
      <c r="D3" s="5"/>
      <c r="E3" s="5"/>
      <c r="F3" s="5"/>
      <c r="G3" s="5"/>
      <c r="H3" s="5"/>
      <c r="I3" s="5"/>
      <c r="J3" s="5"/>
      <c r="K3" s="5"/>
    </row>
    <row r="4" spans="1:11" ht="12.75" customHeight="1">
      <c r="A4" s="4"/>
      <c r="B4" s="330" t="s">
        <v>246</v>
      </c>
      <c r="C4" s="5"/>
      <c r="D4" s="5"/>
      <c r="E4" s="5"/>
      <c r="F4" s="8"/>
      <c r="G4" s="8"/>
      <c r="H4" s="329" t="s">
        <v>247</v>
      </c>
      <c r="I4" s="45"/>
      <c r="J4" s="5"/>
      <c r="K4" s="5"/>
    </row>
    <row r="5" spans="1:11" ht="12.75" customHeight="1">
      <c r="A5" s="4"/>
      <c r="B5" s="45"/>
      <c r="C5" s="5"/>
      <c r="D5" s="5"/>
      <c r="E5" s="5"/>
      <c r="F5" s="8"/>
      <c r="G5" s="8"/>
      <c r="H5" s="8"/>
      <c r="I5" s="5"/>
      <c r="J5" s="5"/>
      <c r="K5" s="5"/>
    </row>
    <row r="6" spans="1:11" ht="18.75" customHeight="1">
      <c r="A6" s="4"/>
      <c r="B6" s="344" t="s">
        <v>65</v>
      </c>
      <c r="C6" s="344"/>
      <c r="D6" s="344"/>
      <c r="E6" s="345"/>
      <c r="F6" s="345"/>
      <c r="G6" s="345"/>
      <c r="H6" s="345"/>
      <c r="I6" s="5"/>
      <c r="J6" s="5"/>
      <c r="K6" s="5"/>
    </row>
    <row r="7" spans="1:11" ht="12.75" customHeight="1">
      <c r="A7" s="4"/>
      <c r="B7" s="5"/>
      <c r="C7" s="5"/>
      <c r="D7" s="5"/>
      <c r="E7" s="5"/>
      <c r="F7" s="5"/>
      <c r="G7" s="5"/>
      <c r="H7" s="5"/>
      <c r="I7" s="5"/>
      <c r="J7" s="5"/>
      <c r="K7" s="5"/>
    </row>
    <row r="8" spans="1:11" ht="12.75" customHeight="1">
      <c r="A8" s="4"/>
      <c r="B8" s="126">
        <v>8.1199999999999992</v>
      </c>
      <c r="C8" s="134" t="s">
        <v>55</v>
      </c>
      <c r="D8" s="61"/>
      <c r="E8" s="74"/>
      <c r="F8" s="74"/>
      <c r="G8" s="74"/>
      <c r="H8" s="74"/>
      <c r="I8" s="74"/>
      <c r="J8" s="74"/>
      <c r="K8" s="74"/>
    </row>
    <row r="9" spans="1:11" ht="12.75" customHeight="1">
      <c r="A9" s="4"/>
      <c r="B9" s="5"/>
      <c r="C9" s="74"/>
      <c r="D9" s="61"/>
      <c r="E9" s="74"/>
      <c r="F9" s="74"/>
      <c r="G9" s="74"/>
      <c r="H9" s="74"/>
      <c r="I9" s="74"/>
      <c r="J9" s="74"/>
      <c r="K9" s="74"/>
    </row>
    <row r="10" spans="1:11" ht="12.75" customHeight="1">
      <c r="A10" s="4"/>
      <c r="B10" s="5"/>
      <c r="C10" s="74"/>
      <c r="D10" s="74"/>
      <c r="E10" s="74"/>
      <c r="F10" s="74"/>
      <c r="G10" s="74" t="s">
        <v>196</v>
      </c>
      <c r="H10" s="74"/>
      <c r="I10" s="74"/>
      <c r="J10" s="74"/>
      <c r="K10" s="74"/>
    </row>
    <row r="11" spans="1:11" ht="12.75" customHeight="1">
      <c r="A11" s="4"/>
      <c r="B11" s="5"/>
      <c r="C11" s="220"/>
      <c r="D11" s="220"/>
      <c r="E11" s="220"/>
      <c r="F11" s="220"/>
      <c r="G11" s="220"/>
      <c r="H11" s="220"/>
      <c r="I11" s="143"/>
      <c r="J11" s="143"/>
      <c r="K11" s="143"/>
    </row>
    <row r="12" spans="1:11" ht="12.75" customHeight="1">
      <c r="A12" s="4"/>
      <c r="B12" s="5"/>
      <c r="C12" s="220"/>
      <c r="D12" s="220"/>
      <c r="E12" s="220"/>
      <c r="F12" s="220"/>
      <c r="G12" s="220"/>
      <c r="H12" s="220"/>
      <c r="I12" s="143"/>
      <c r="J12" s="143"/>
      <c r="K12" s="143"/>
    </row>
    <row r="13" spans="1:11" ht="12.75" customHeight="1">
      <c r="A13" s="4"/>
      <c r="B13" s="5"/>
      <c r="C13" s="385" t="s">
        <v>56</v>
      </c>
      <c r="D13" s="386"/>
      <c r="E13" s="386"/>
      <c r="F13" s="386"/>
      <c r="G13" s="386"/>
      <c r="H13" s="386"/>
      <c r="I13" s="143"/>
      <c r="J13" s="143"/>
      <c r="K13" s="143"/>
    </row>
    <row r="14" spans="1:11" ht="12.75" customHeight="1">
      <c r="A14" s="4"/>
      <c r="B14" s="5"/>
      <c r="C14" s="386"/>
      <c r="D14" s="386"/>
      <c r="E14" s="386"/>
      <c r="F14" s="386"/>
      <c r="G14" s="386"/>
      <c r="H14" s="386"/>
      <c r="I14" s="143"/>
      <c r="J14" s="143"/>
      <c r="K14" s="143"/>
    </row>
    <row r="15" spans="1:11" ht="12.75" customHeight="1">
      <c r="A15" s="4"/>
      <c r="B15" s="5"/>
      <c r="C15" s="386"/>
      <c r="D15" s="386"/>
      <c r="E15" s="386"/>
      <c r="F15" s="386"/>
      <c r="G15" s="386"/>
      <c r="H15" s="386"/>
      <c r="I15" s="48"/>
      <c r="J15" s="5"/>
      <c r="K15" s="5"/>
    </row>
    <row r="16" spans="1:11" ht="18.75" customHeight="1">
      <c r="A16" s="4"/>
      <c r="B16" s="344" t="s">
        <v>66</v>
      </c>
      <c r="C16" s="344"/>
      <c r="D16" s="344"/>
      <c r="E16" s="344"/>
      <c r="F16" s="344"/>
      <c r="G16" s="344"/>
      <c r="H16" s="344"/>
      <c r="I16" s="5"/>
      <c r="J16" s="5"/>
      <c r="K16" s="5"/>
    </row>
    <row r="17" spans="1:16" ht="12.75" customHeight="1">
      <c r="A17" s="4"/>
      <c r="B17" s="5"/>
      <c r="C17" s="209"/>
      <c r="D17" s="209"/>
      <c r="E17" s="5"/>
      <c r="F17" s="5"/>
      <c r="G17" s="5"/>
      <c r="H17" s="5"/>
      <c r="I17" s="5"/>
      <c r="J17" s="5"/>
      <c r="K17" s="5"/>
    </row>
    <row r="18" spans="1:16" ht="19.5" customHeight="1">
      <c r="A18" s="4"/>
      <c r="B18" s="77"/>
      <c r="C18" s="232"/>
      <c r="D18" s="233"/>
      <c r="E18" s="127"/>
      <c r="F18" s="127"/>
      <c r="G18" s="127"/>
      <c r="H18" s="5"/>
      <c r="I18" s="5"/>
      <c r="J18" s="5"/>
      <c r="K18" s="5"/>
    </row>
    <row r="19" spans="1:16" ht="35.450000000000003" customHeight="1">
      <c r="A19" s="4"/>
      <c r="B19" s="5"/>
      <c r="C19" s="5"/>
      <c r="D19" s="250"/>
      <c r="E19" s="283">
        <v>1995</v>
      </c>
      <c r="F19" s="283">
        <v>2015</v>
      </c>
      <c r="G19" s="253" t="s">
        <v>128</v>
      </c>
      <c r="H19" s="5"/>
      <c r="I19" s="5"/>
      <c r="J19" s="5"/>
      <c r="K19" s="5"/>
    </row>
    <row r="20" spans="1:16" ht="15.75" customHeight="1">
      <c r="A20" s="4"/>
      <c r="B20" s="5"/>
      <c r="C20" s="204"/>
      <c r="D20" s="86"/>
      <c r="E20" s="284"/>
      <c r="F20" s="284"/>
      <c r="G20" s="285"/>
      <c r="H20" s="5"/>
      <c r="I20" s="5"/>
      <c r="J20" s="5"/>
      <c r="K20" s="5"/>
      <c r="O20" s="326"/>
      <c r="P20" s="326"/>
    </row>
    <row r="21" spans="1:16" ht="15.75" customHeight="1">
      <c r="A21" s="4"/>
      <c r="B21" s="5"/>
      <c r="C21" s="204"/>
      <c r="D21" s="286" t="s">
        <v>45</v>
      </c>
      <c r="E21" s="287"/>
      <c r="F21" s="287"/>
      <c r="G21" s="287"/>
      <c r="H21" s="5"/>
      <c r="I21" s="5"/>
      <c r="J21" s="5"/>
      <c r="K21" s="5"/>
    </row>
    <row r="22" spans="1:16" ht="15.75" customHeight="1">
      <c r="A22" s="4"/>
      <c r="B22" s="5"/>
      <c r="C22" s="204"/>
      <c r="D22" s="85" t="s">
        <v>46</v>
      </c>
      <c r="E22" s="219">
        <v>200</v>
      </c>
      <c r="F22" s="219">
        <v>180</v>
      </c>
      <c r="G22" s="258">
        <f>(F22/E22)^(1/20)-1</f>
        <v>-5.254174069468931E-3</v>
      </c>
      <c r="H22" s="5"/>
      <c r="I22" s="5"/>
      <c r="J22" s="5"/>
      <c r="K22" s="5"/>
    </row>
    <row r="23" spans="1:16" ht="15.75" customHeight="1">
      <c r="A23" s="4"/>
      <c r="B23" s="5"/>
      <c r="C23" s="204"/>
      <c r="D23" s="85" t="s">
        <v>47</v>
      </c>
      <c r="E23" s="219">
        <v>100</v>
      </c>
      <c r="F23" s="219">
        <v>220</v>
      </c>
      <c r="G23" s="258">
        <f>(F23/E23)^(1/20)-1</f>
        <v>4.0210262311588085E-2</v>
      </c>
      <c r="H23" s="5"/>
      <c r="I23" s="5"/>
      <c r="J23" s="5"/>
      <c r="K23" s="5"/>
    </row>
    <row r="24" spans="1:16" ht="15.75" customHeight="1">
      <c r="A24" s="4"/>
      <c r="B24" s="5"/>
      <c r="C24" s="204"/>
      <c r="D24" s="85" t="s">
        <v>134</v>
      </c>
      <c r="E24" s="219">
        <f>E22+E23</f>
        <v>300</v>
      </c>
      <c r="F24" s="219">
        <f>F22+F23</f>
        <v>400</v>
      </c>
      <c r="G24" s="258">
        <f>(F24/E24)^(1/20)-1</f>
        <v>1.4488052647620098E-2</v>
      </c>
      <c r="H24" s="5"/>
      <c r="I24" s="5"/>
      <c r="J24" s="5"/>
      <c r="K24" s="5"/>
    </row>
    <row r="25" spans="1:16" ht="24.6" customHeight="1">
      <c r="A25" s="4"/>
      <c r="B25" s="5"/>
      <c r="C25" s="204"/>
      <c r="D25" s="288" t="s">
        <v>49</v>
      </c>
      <c r="E25" s="262"/>
      <c r="F25" s="262"/>
      <c r="G25" s="270"/>
      <c r="H25" s="5"/>
      <c r="I25" s="5"/>
      <c r="J25" s="5"/>
      <c r="K25" s="5"/>
    </row>
    <row r="26" spans="1:16" ht="15.75" customHeight="1">
      <c r="A26" s="4"/>
      <c r="B26" s="5"/>
      <c r="C26" s="204"/>
      <c r="D26" s="85" t="s">
        <v>46</v>
      </c>
      <c r="E26" s="219">
        <v>0.5</v>
      </c>
      <c r="F26" s="219">
        <v>1</v>
      </c>
      <c r="G26" s="258">
        <f>(F26/E26)^(1/20)-1</f>
        <v>3.5264923841377582E-2</v>
      </c>
      <c r="H26" s="5"/>
      <c r="I26" s="5"/>
      <c r="J26" s="5"/>
      <c r="K26" s="5"/>
    </row>
    <row r="27" spans="1:16" ht="15.75" customHeight="1">
      <c r="A27" s="4"/>
      <c r="B27" s="5"/>
      <c r="C27" s="204"/>
      <c r="D27" s="85" t="s">
        <v>47</v>
      </c>
      <c r="E27" s="219">
        <v>4</v>
      </c>
      <c r="F27" s="219">
        <v>6</v>
      </c>
      <c r="G27" s="258">
        <f>(F27/E27)^(1/20)-1</f>
        <v>2.048015364945277E-2</v>
      </c>
      <c r="H27" s="5"/>
      <c r="I27" s="5"/>
      <c r="J27" s="5"/>
      <c r="K27" s="5"/>
    </row>
    <row r="28" spans="1:16" ht="15.75" customHeight="1">
      <c r="A28" s="4"/>
      <c r="B28" s="5"/>
      <c r="C28" s="204"/>
      <c r="D28" s="226" t="s">
        <v>153</v>
      </c>
      <c r="E28" s="289">
        <f>(E26*E22)+(E27*E23)</f>
        <v>500</v>
      </c>
      <c r="F28" s="289">
        <f>(F26*F22)+(F27*F23)</f>
        <v>1500</v>
      </c>
      <c r="G28" s="290">
        <f>(F28/E28)^(1/20)-1</f>
        <v>5.6467308549537965E-2</v>
      </c>
      <c r="H28" s="5"/>
      <c r="I28" s="5"/>
      <c r="J28" s="5"/>
      <c r="K28" s="5"/>
    </row>
    <row r="29" spans="1:16" ht="15.75" customHeight="1">
      <c r="A29" s="4"/>
      <c r="B29" s="5"/>
      <c r="C29" s="204"/>
      <c r="D29" s="61"/>
      <c r="E29" s="61"/>
      <c r="F29" s="61"/>
      <c r="G29" s="273"/>
      <c r="H29" s="5"/>
      <c r="I29" s="5"/>
      <c r="J29" s="5"/>
      <c r="K29" s="5"/>
    </row>
    <row r="30" spans="1:16" ht="15.75" customHeight="1">
      <c r="A30" s="4"/>
      <c r="B30" s="5"/>
      <c r="C30" s="204"/>
      <c r="D30" s="226" t="s">
        <v>154</v>
      </c>
      <c r="E30" s="291">
        <f>E28/E24</f>
        <v>1.6666666666666667</v>
      </c>
      <c r="F30" s="289">
        <f>F28/F24</f>
        <v>3.75</v>
      </c>
      <c r="G30" s="290">
        <f>(F30/E30)^(1/20)-1</f>
        <v>4.1379743992410623E-2</v>
      </c>
      <c r="H30" s="5"/>
      <c r="I30" s="5"/>
      <c r="J30" s="5"/>
      <c r="K30" s="5"/>
    </row>
    <row r="31" spans="1:16" ht="15.75" customHeight="1">
      <c r="A31" s="4"/>
      <c r="B31" s="5"/>
      <c r="C31" s="204"/>
      <c r="D31" s="61"/>
      <c r="E31" s="61"/>
      <c r="F31" s="61"/>
      <c r="G31" s="273"/>
      <c r="H31" s="5"/>
      <c r="I31" s="5"/>
      <c r="J31" s="5"/>
      <c r="K31" s="5"/>
    </row>
    <row r="32" spans="1:16" ht="15.75" customHeight="1">
      <c r="A32" s="4"/>
      <c r="B32" s="5"/>
      <c r="C32" s="204"/>
      <c r="D32" s="292" t="s">
        <v>103</v>
      </c>
      <c r="E32" s="289">
        <v>2000</v>
      </c>
      <c r="F32" s="289">
        <v>4380</v>
      </c>
      <c r="G32" s="290">
        <f>(F32/E32)^(1/20)-1</f>
        <v>3.9973338941407199E-2</v>
      </c>
      <c r="H32" s="5"/>
      <c r="I32" s="5"/>
      <c r="J32" s="5"/>
      <c r="K32" s="5"/>
    </row>
    <row r="33" spans="1:11" ht="15.75" customHeight="1">
      <c r="A33" s="4"/>
      <c r="B33" s="5"/>
      <c r="C33" s="204"/>
      <c r="D33" s="61"/>
      <c r="E33" s="61"/>
      <c r="F33" s="61"/>
      <c r="G33" s="273"/>
      <c r="H33" s="5"/>
      <c r="I33" s="5"/>
      <c r="J33" s="5"/>
      <c r="K33" s="5"/>
    </row>
    <row r="34" spans="1:11" ht="15.75" customHeight="1">
      <c r="A34" s="4"/>
      <c r="B34" s="5"/>
      <c r="C34" s="204"/>
      <c r="D34" s="226" t="s">
        <v>155</v>
      </c>
      <c r="E34" s="291">
        <f>E32/E24</f>
        <v>6.666666666666667</v>
      </c>
      <c r="F34" s="289">
        <f>F32/F24</f>
        <v>10.95</v>
      </c>
      <c r="G34" s="290">
        <f>(F34/E34)^(1/20)-1</f>
        <v>2.5121327182981767E-2</v>
      </c>
      <c r="H34" s="5"/>
      <c r="I34" s="5"/>
      <c r="J34" s="5"/>
      <c r="K34" s="5"/>
    </row>
    <row r="35" spans="1:11" ht="15.75" customHeight="1">
      <c r="A35" s="4"/>
      <c r="B35" s="5"/>
      <c r="C35" s="204"/>
      <c r="D35" s="61"/>
      <c r="E35" s="61"/>
      <c r="F35" s="61"/>
      <c r="G35" s="273"/>
      <c r="H35" s="5"/>
      <c r="I35" s="5"/>
      <c r="J35" s="5"/>
      <c r="K35" s="5"/>
    </row>
    <row r="36" spans="1:11" ht="15.75" customHeight="1">
      <c r="A36" s="4"/>
      <c r="B36" s="5"/>
      <c r="C36" s="204"/>
      <c r="D36" s="226" t="s">
        <v>156</v>
      </c>
      <c r="E36" s="293"/>
      <c r="F36" s="293"/>
      <c r="G36" s="290">
        <f>G32-0.6*G24-0.4*G28</f>
        <v>8.6935839330199542E-3</v>
      </c>
      <c r="H36" s="5"/>
      <c r="I36" s="5"/>
      <c r="J36" s="5"/>
      <c r="K36" s="5"/>
    </row>
    <row r="37" spans="1:11" ht="15.75" customHeight="1">
      <c r="A37" s="4"/>
      <c r="B37" s="5"/>
      <c r="C37" s="204"/>
      <c r="D37" s="5"/>
      <c r="E37" s="5"/>
      <c r="F37" s="5"/>
      <c r="G37" s="5"/>
      <c r="H37" s="5"/>
      <c r="I37" s="5"/>
      <c r="J37" s="5"/>
      <c r="K37" s="5"/>
    </row>
    <row r="38" spans="1:11" ht="15.75" customHeight="1">
      <c r="A38" s="4"/>
      <c r="B38" s="5"/>
      <c r="C38" s="204"/>
      <c r="D38" s="207"/>
      <c r="E38" s="208"/>
      <c r="F38" s="127"/>
      <c r="G38" s="127"/>
      <c r="H38" s="127"/>
      <c r="I38" s="5"/>
      <c r="J38" s="5"/>
      <c r="K38" s="5"/>
    </row>
    <row r="39" spans="1:11" ht="15.75" customHeight="1">
      <c r="A39" s="4"/>
      <c r="B39" s="5"/>
      <c r="C39" s="204"/>
      <c r="D39" s="294" t="s">
        <v>157</v>
      </c>
      <c r="E39" s="208"/>
      <c r="F39" s="127"/>
      <c r="G39" s="127"/>
      <c r="H39" s="127"/>
      <c r="I39" s="5"/>
      <c r="J39" s="5"/>
      <c r="K39" s="5"/>
    </row>
    <row r="40" spans="1:11" ht="15.75" customHeight="1">
      <c r="A40" s="4"/>
      <c r="B40" s="5"/>
      <c r="C40" s="204"/>
      <c r="D40" s="232"/>
      <c r="E40" s="233"/>
      <c r="F40" s="127"/>
      <c r="G40" s="127"/>
      <c r="H40" s="127"/>
      <c r="I40" s="5"/>
      <c r="J40" s="5"/>
      <c r="K40" s="5"/>
    </row>
    <row r="41" spans="1:11" ht="15.75" customHeight="1">
      <c r="A41" s="4"/>
      <c r="B41" s="5"/>
      <c r="C41" s="204"/>
      <c r="D41" s="233"/>
      <c r="E41" s="208"/>
      <c r="F41" s="127"/>
      <c r="G41" s="127"/>
      <c r="H41" s="127"/>
      <c r="I41" s="5"/>
      <c r="J41" s="5"/>
      <c r="K41" s="5"/>
    </row>
    <row r="42" spans="1:11" ht="15.75" customHeight="1">
      <c r="A42" s="4"/>
      <c r="B42" s="5"/>
      <c r="C42" s="204"/>
      <c r="D42" s="295" t="s">
        <v>158</v>
      </c>
      <c r="E42" s="208"/>
      <c r="F42" s="127"/>
      <c r="G42" s="127"/>
      <c r="H42" s="127"/>
      <c r="I42" s="5"/>
      <c r="J42" s="5"/>
      <c r="K42" s="5"/>
    </row>
    <row r="43" spans="1:11" ht="15.75" customHeight="1">
      <c r="A43" s="4"/>
      <c r="B43" s="5"/>
      <c r="C43" s="204"/>
      <c r="D43" s="235"/>
      <c r="E43" s="233"/>
      <c r="F43" s="127"/>
      <c r="G43" s="127"/>
      <c r="H43" s="127"/>
      <c r="I43" s="5"/>
      <c r="J43" s="5"/>
      <c r="K43" s="5"/>
    </row>
    <row r="44" spans="1:11" ht="15.75" customHeight="1">
      <c r="A44" s="4"/>
      <c r="B44" s="5"/>
      <c r="C44" s="204"/>
      <c r="D44" s="295" t="s">
        <v>159</v>
      </c>
      <c r="E44" s="233"/>
      <c r="F44" s="127"/>
      <c r="G44" s="127"/>
      <c r="H44" s="127"/>
      <c r="I44" s="5"/>
      <c r="J44" s="5"/>
      <c r="K44" s="5"/>
    </row>
    <row r="45" spans="1:11" ht="15.75" customHeight="1">
      <c r="A45" s="4"/>
      <c r="B45" s="5"/>
      <c r="C45" s="204"/>
      <c r="D45" s="235"/>
      <c r="E45" s="208"/>
      <c r="F45" s="127"/>
      <c r="G45" s="127"/>
      <c r="H45" s="127"/>
      <c r="I45" s="5"/>
      <c r="J45" s="5"/>
      <c r="K45" s="5"/>
    </row>
    <row r="46" spans="1:11" ht="17.45" customHeight="1">
      <c r="A46" s="4"/>
      <c r="B46" s="5"/>
      <c r="C46" s="204"/>
      <c r="D46" s="352" t="s">
        <v>160</v>
      </c>
      <c r="E46" s="395"/>
      <c r="F46" s="395"/>
      <c r="G46" s="395"/>
      <c r="H46" s="127"/>
      <c r="I46" s="5"/>
      <c r="J46" s="5"/>
      <c r="K46" s="5"/>
    </row>
    <row r="47" spans="1:11" ht="15.75" customHeight="1">
      <c r="A47" s="4"/>
      <c r="B47" s="5"/>
      <c r="C47" s="204"/>
      <c r="D47" s="395"/>
      <c r="E47" s="395"/>
      <c r="F47" s="395"/>
      <c r="G47" s="395"/>
      <c r="H47" s="127"/>
      <c r="I47" s="5"/>
      <c r="J47" s="5"/>
      <c r="K47" s="5"/>
    </row>
    <row r="48" spans="1:11" ht="15.75" customHeight="1">
      <c r="A48" s="4"/>
      <c r="B48" s="5"/>
      <c r="C48" s="204"/>
      <c r="D48" s="395"/>
      <c r="E48" s="395"/>
      <c r="F48" s="395"/>
      <c r="G48" s="395"/>
      <c r="H48" s="127"/>
      <c r="I48" s="5"/>
      <c r="J48" s="5"/>
      <c r="K48" s="5"/>
    </row>
    <row r="49" spans="1:11" ht="15.75" customHeight="1">
      <c r="A49" s="4"/>
      <c r="B49" s="204"/>
      <c r="C49" s="233"/>
      <c r="D49" s="208"/>
      <c r="E49" s="127"/>
      <c r="F49" s="127"/>
      <c r="G49" s="127"/>
      <c r="H49" s="5"/>
      <c r="I49" s="5"/>
      <c r="J49" s="5"/>
      <c r="K49" s="5"/>
    </row>
    <row r="50" spans="1:11" s="332" customFormat="1" ht="15.75" customHeight="1">
      <c r="A50" s="4"/>
      <c r="B50" s="344" t="s">
        <v>10</v>
      </c>
      <c r="C50" s="344"/>
      <c r="D50" s="344"/>
      <c r="E50" s="345" t="s">
        <v>11</v>
      </c>
      <c r="F50" s="345"/>
      <c r="G50" s="345"/>
      <c r="H50" s="345"/>
      <c r="I50" s="5"/>
      <c r="J50" s="5"/>
      <c r="K50" s="5"/>
    </row>
    <row r="51" spans="1:11" s="332" customFormat="1" ht="12.75" customHeight="1"/>
  </sheetData>
  <mergeCells count="7">
    <mergeCell ref="B6:D6"/>
    <mergeCell ref="E6:H6"/>
    <mergeCell ref="B50:D50"/>
    <mergeCell ref="E50:H50"/>
    <mergeCell ref="C13:H15"/>
    <mergeCell ref="D46:G48"/>
    <mergeCell ref="B16:H16"/>
  </mergeCells>
  <hyperlinks>
    <hyperlink ref="B4" location="Ejercicios!A1" display="Volver a ejercicios" xr:uid="{E0CAA885-31AD-4A2D-BC5B-C60A0976081B}"/>
    <hyperlink ref="H4" location="Índice!A1" display="Volver al índice" xr:uid="{29178E9F-FB70-4D6C-8329-4656F1ADCE38}"/>
  </hyperlinks>
  <pageMargins left="0.75" right="0.75" top="1" bottom="1" header="0.5" footer="0.5"/>
  <pageSetup scale="64" orientation="portrait"/>
  <headerFooter>
    <oddFooter>&amp;C&amp;"Helvetica Neue,Regular"&amp;12&amp;K000000&amp;P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2"/>
  <sheetViews>
    <sheetView showGridLines="0" workbookViewId="0">
      <selection activeCell="B13" sqref="B13:H13"/>
    </sheetView>
  </sheetViews>
  <sheetFormatPr baseColWidth="10" defaultColWidth="9.140625" defaultRowHeight="12.75" customHeight="1"/>
  <cols>
    <col min="1" max="1" width="9.140625" style="1" customWidth="1"/>
    <col min="2" max="2" width="7.42578125" style="1" customWidth="1"/>
    <col min="3" max="3" width="13.42578125" style="1" customWidth="1"/>
    <col min="4" max="4" width="38.42578125" style="1" customWidth="1"/>
    <col min="5" max="5" width="17.140625" style="1" customWidth="1"/>
    <col min="6" max="6" width="16.42578125" style="1" customWidth="1"/>
    <col min="7" max="7" width="11.85546875" style="1" customWidth="1"/>
    <col min="8" max="8" width="17.85546875" style="1" customWidth="1"/>
    <col min="9" max="9" width="8.5703125" style="1" customWidth="1"/>
    <col min="10" max="10" width="9.140625" style="1" customWidth="1"/>
    <col min="11" max="12" width="9.140625" style="332" customWidth="1"/>
    <col min="13" max="16384" width="9.140625" style="1"/>
  </cols>
  <sheetData>
    <row r="1" spans="1:11" ht="12.75" customHeight="1">
      <c r="A1" s="2"/>
      <c r="B1" s="3"/>
      <c r="C1" s="3"/>
      <c r="D1" s="3"/>
      <c r="E1" s="3"/>
      <c r="F1" s="3"/>
      <c r="G1" s="3"/>
      <c r="H1" s="3"/>
      <c r="I1" s="3"/>
      <c r="J1" s="3"/>
      <c r="K1" s="3"/>
    </row>
    <row r="2" spans="1:11" ht="12.75" customHeight="1">
      <c r="A2" s="4"/>
      <c r="B2" s="5"/>
      <c r="C2" s="5"/>
      <c r="D2" s="5"/>
      <c r="E2" s="34"/>
      <c r="F2" s="34"/>
      <c r="G2" s="34"/>
      <c r="H2" s="7" t="s">
        <v>1</v>
      </c>
      <c r="I2" s="34"/>
      <c r="J2" s="5"/>
      <c r="K2" s="5"/>
    </row>
    <row r="3" spans="1:11" ht="12.75" customHeight="1">
      <c r="A3" s="4"/>
      <c r="B3" s="5"/>
      <c r="C3" s="5"/>
      <c r="D3" s="5"/>
      <c r="E3" s="5"/>
      <c r="F3" s="5"/>
      <c r="G3" s="5"/>
      <c r="H3" s="5"/>
      <c r="I3" s="5"/>
      <c r="J3" s="5"/>
      <c r="K3" s="5"/>
    </row>
    <row r="4" spans="1:11" ht="12.75" customHeight="1">
      <c r="A4" s="4"/>
      <c r="B4" s="330" t="s">
        <v>246</v>
      </c>
      <c r="C4" s="5"/>
      <c r="D4" s="5"/>
      <c r="E4" s="5"/>
      <c r="F4" s="8"/>
      <c r="G4" s="8"/>
      <c r="H4" s="329" t="s">
        <v>247</v>
      </c>
      <c r="I4" s="45"/>
      <c r="J4" s="5"/>
      <c r="K4" s="5"/>
    </row>
    <row r="5" spans="1:11" ht="12.75" customHeight="1">
      <c r="A5" s="4"/>
      <c r="B5" s="45"/>
      <c r="C5" s="5"/>
      <c r="D5" s="5"/>
      <c r="E5" s="5"/>
      <c r="F5" s="8"/>
      <c r="G5" s="8"/>
      <c r="H5" s="8"/>
      <c r="I5" s="5"/>
      <c r="J5" s="5"/>
      <c r="K5" s="5"/>
    </row>
    <row r="6" spans="1:11" ht="18.75" customHeight="1">
      <c r="A6" s="4"/>
      <c r="B6" s="344" t="s">
        <v>65</v>
      </c>
      <c r="C6" s="344"/>
      <c r="D6" s="344"/>
      <c r="E6" s="345"/>
      <c r="F6" s="345"/>
      <c r="G6" s="345"/>
      <c r="H6" s="345"/>
      <c r="I6" s="5"/>
      <c r="J6" s="5"/>
      <c r="K6" s="5"/>
    </row>
    <row r="7" spans="1:11" ht="12.75" customHeight="1">
      <c r="A7" s="4"/>
      <c r="B7" s="5"/>
      <c r="C7" s="5"/>
      <c r="D7" s="5"/>
      <c r="E7" s="5"/>
      <c r="F7" s="5"/>
      <c r="G7" s="5"/>
      <c r="H7" s="5"/>
      <c r="I7" s="5"/>
      <c r="J7" s="5"/>
      <c r="K7" s="5"/>
    </row>
    <row r="8" spans="1:11" ht="12.75" customHeight="1">
      <c r="A8" s="4"/>
      <c r="B8" s="126">
        <v>8.1300000000000008</v>
      </c>
      <c r="C8" s="134" t="s">
        <v>57</v>
      </c>
      <c r="D8" s="5"/>
      <c r="E8" s="74"/>
      <c r="F8" s="74"/>
      <c r="G8" s="74"/>
      <c r="H8" s="74"/>
      <c r="I8" s="74"/>
      <c r="J8" s="74"/>
      <c r="K8" s="74"/>
    </row>
    <row r="9" spans="1:11" ht="12.75" customHeight="1">
      <c r="A9" s="4"/>
      <c r="B9" s="5"/>
      <c r="C9" s="74"/>
      <c r="D9" s="5"/>
      <c r="E9" s="74"/>
      <c r="F9" s="74"/>
      <c r="G9" s="74"/>
      <c r="H9" s="74"/>
      <c r="I9" s="74"/>
      <c r="J9" s="74"/>
      <c r="K9" s="74"/>
    </row>
    <row r="10" spans="1:11" ht="12.75" customHeight="1">
      <c r="A10" s="4"/>
      <c r="B10" s="5"/>
      <c r="C10" s="306"/>
      <c r="D10" s="306"/>
      <c r="E10" s="74"/>
      <c r="F10" s="74"/>
      <c r="G10" s="74"/>
      <c r="H10" s="74"/>
      <c r="I10" s="74"/>
      <c r="J10" s="74"/>
      <c r="K10" s="74"/>
    </row>
    <row r="11" spans="1:11" ht="12.6" customHeight="1">
      <c r="A11" s="4"/>
      <c r="B11" s="5"/>
      <c r="C11" s="5"/>
      <c r="D11" s="59"/>
      <c r="E11" s="59"/>
      <c r="F11" s="220"/>
      <c r="G11" s="220"/>
      <c r="H11" s="220"/>
      <c r="I11" s="143"/>
      <c r="J11" s="143"/>
      <c r="K11" s="143"/>
    </row>
    <row r="12" spans="1:11" ht="12.75" customHeight="1">
      <c r="A12" s="4"/>
      <c r="B12" s="5"/>
      <c r="C12" s="386"/>
      <c r="D12" s="386"/>
      <c r="E12" s="386"/>
      <c r="F12" s="386"/>
      <c r="G12" s="386"/>
      <c r="H12" s="386"/>
      <c r="I12" s="48"/>
      <c r="J12" s="5"/>
      <c r="K12" s="5"/>
    </row>
    <row r="13" spans="1:11" ht="16.5" customHeight="1">
      <c r="A13" s="4"/>
      <c r="B13" s="344" t="s">
        <v>66</v>
      </c>
      <c r="C13" s="344"/>
      <c r="D13" s="344"/>
      <c r="E13" s="344"/>
      <c r="F13" s="344"/>
      <c r="G13" s="344"/>
      <c r="H13" s="344"/>
      <c r="I13" s="5"/>
      <c r="J13" s="5"/>
      <c r="K13" s="5"/>
    </row>
    <row r="14" spans="1:11" ht="12.75" customHeight="1">
      <c r="A14" s="4"/>
      <c r="B14" s="308"/>
      <c r="C14" s="309"/>
      <c r="D14" s="309"/>
      <c r="E14" s="310"/>
      <c r="F14" s="310"/>
      <c r="G14" s="310"/>
      <c r="H14" s="310"/>
      <c r="I14" s="310"/>
      <c r="J14" s="5"/>
      <c r="K14" s="5"/>
    </row>
    <row r="15" spans="1:11" ht="19.5" customHeight="1">
      <c r="A15" s="4"/>
      <c r="B15" s="311"/>
      <c r="C15" s="312"/>
      <c r="D15" s="313"/>
      <c r="E15" s="314" t="s">
        <v>197</v>
      </c>
      <c r="F15" s="314"/>
      <c r="G15" s="314"/>
      <c r="H15" s="310"/>
      <c r="I15" s="310"/>
      <c r="J15" s="5"/>
      <c r="K15" s="5"/>
    </row>
    <row r="16" spans="1:11" ht="35.450000000000003" customHeight="1">
      <c r="A16" s="4"/>
      <c r="B16" s="310"/>
      <c r="C16" s="310"/>
      <c r="D16" s="315"/>
      <c r="E16" s="316" t="s">
        <v>198</v>
      </c>
      <c r="F16" s="316"/>
      <c r="G16" s="310"/>
      <c r="H16" s="310"/>
      <c r="I16" s="310"/>
      <c r="J16" s="5"/>
      <c r="K16" s="5"/>
    </row>
    <row r="17" spans="1:11" ht="15.75" customHeight="1">
      <c r="A17" s="4"/>
      <c r="B17" s="310"/>
      <c r="C17" s="317"/>
      <c r="E17" s="327">
        <f>3.997%-(0.4*5.647%)-(0.6*1.449%)</f>
        <v>8.6879999999999978E-3</v>
      </c>
      <c r="F17" s="318"/>
      <c r="G17" s="319"/>
      <c r="H17" s="310"/>
      <c r="I17" s="310"/>
      <c r="J17" s="5"/>
      <c r="K17" s="5"/>
    </row>
    <row r="18" spans="1:11" ht="15.75" customHeight="1">
      <c r="A18" s="4"/>
      <c r="B18" s="310"/>
      <c r="C18" s="317"/>
      <c r="D18" s="343" t="s">
        <v>199</v>
      </c>
      <c r="E18" s="342">
        <f>+E17</f>
        <v>8.6879999999999978E-3</v>
      </c>
      <c r="F18" s="320"/>
      <c r="G18" s="320"/>
      <c r="H18" s="310"/>
      <c r="I18" s="310"/>
      <c r="J18" s="5"/>
      <c r="K18" s="5"/>
    </row>
    <row r="19" spans="1:11" ht="15.75" customHeight="1">
      <c r="A19" s="4"/>
      <c r="B19" s="310"/>
      <c r="C19" s="317"/>
      <c r="D19" s="321"/>
      <c r="E19" s="322"/>
      <c r="F19" s="322"/>
      <c r="G19" s="323"/>
      <c r="H19" s="310"/>
      <c r="I19" s="310"/>
      <c r="J19" s="5"/>
      <c r="K19" s="5"/>
    </row>
    <row r="20" spans="1:11" ht="15.75" customHeight="1">
      <c r="A20" s="4"/>
      <c r="B20" s="204"/>
      <c r="C20" s="233"/>
      <c r="D20" s="208"/>
      <c r="E20" s="127"/>
      <c r="F20" s="127"/>
      <c r="G20" s="127"/>
      <c r="H20" s="5"/>
      <c r="I20" s="5"/>
      <c r="J20" s="5"/>
      <c r="K20" s="5"/>
    </row>
    <row r="21" spans="1:11" s="332" customFormat="1" ht="15.75" customHeight="1">
      <c r="A21" s="4"/>
      <c r="B21" s="344" t="s">
        <v>10</v>
      </c>
      <c r="C21" s="344"/>
      <c r="D21" s="344"/>
      <c r="E21" s="345" t="s">
        <v>11</v>
      </c>
      <c r="F21" s="345"/>
      <c r="G21" s="345"/>
      <c r="H21" s="345"/>
      <c r="I21" s="5"/>
      <c r="J21" s="5"/>
      <c r="K21" s="5"/>
    </row>
    <row r="22" spans="1:11" s="332" customFormat="1" ht="12.75" customHeight="1"/>
  </sheetData>
  <mergeCells count="6">
    <mergeCell ref="B21:D21"/>
    <mergeCell ref="E21:H21"/>
    <mergeCell ref="B6:D6"/>
    <mergeCell ref="E6:H6"/>
    <mergeCell ref="C12:H12"/>
    <mergeCell ref="B13:H13"/>
  </mergeCells>
  <hyperlinks>
    <hyperlink ref="B4" location="Ejercicios!A1" display="Volver a ejercicios" xr:uid="{FE30CF80-56A3-4758-82D2-A8D8254CC317}"/>
    <hyperlink ref="H4" location="Índice!A1" display="Volver al índice" xr:uid="{1186D962-F9AB-4317-B1A2-74E582A5CFA7}"/>
  </hyperlinks>
  <pageMargins left="0.75" right="0.75" top="1" bottom="1" header="0.5" footer="0.5"/>
  <pageSetup scale="64" orientation="portrait"/>
  <headerFooter>
    <oddFooter>&amp;C&amp;"Helvetica Neue,Regular"&amp;12&amp;K000000&amp;P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3"/>
  <sheetViews>
    <sheetView showGridLines="0" topLeftCell="A2" workbookViewId="0">
      <selection activeCell="B10" sqref="B10:H10"/>
    </sheetView>
  </sheetViews>
  <sheetFormatPr baseColWidth="10" defaultColWidth="9.140625" defaultRowHeight="12.75" customHeight="1"/>
  <cols>
    <col min="1" max="1" width="9.140625" style="1" customWidth="1"/>
    <col min="2" max="2" width="7.42578125" style="1" customWidth="1"/>
    <col min="3" max="3" width="46.42578125" style="1" customWidth="1"/>
    <col min="4" max="4" width="7" style="1" customWidth="1"/>
    <col min="5" max="5" width="17.140625" style="1" customWidth="1"/>
    <col min="6" max="6" width="17.42578125" style="1" customWidth="1"/>
    <col min="7" max="7" width="11.42578125" style="1" customWidth="1"/>
    <col min="8" max="8" width="12" style="1" customWidth="1"/>
    <col min="9" max="9" width="8.5703125" style="1" customWidth="1"/>
    <col min="10" max="10" width="9.140625" style="1" customWidth="1"/>
    <col min="11" max="12" width="9.140625" style="332" customWidth="1"/>
    <col min="13" max="16384" width="9.140625" style="1"/>
  </cols>
  <sheetData>
    <row r="1" spans="1:11" ht="13.7" customHeight="1">
      <c r="A1" s="2"/>
      <c r="B1" s="3"/>
      <c r="C1" s="3"/>
      <c r="D1" s="3"/>
      <c r="E1" s="3"/>
      <c r="F1" s="3"/>
      <c r="G1" s="3"/>
      <c r="H1" s="3"/>
      <c r="I1" s="3"/>
      <c r="J1" s="3"/>
      <c r="K1" s="3"/>
    </row>
    <row r="2" spans="1:11" ht="13.7" customHeight="1">
      <c r="A2" s="4"/>
      <c r="B2" s="5"/>
      <c r="C2" s="5"/>
      <c r="D2" s="5"/>
      <c r="E2" s="34"/>
      <c r="F2" s="34"/>
      <c r="G2" s="34"/>
      <c r="H2" s="7" t="s">
        <v>1</v>
      </c>
      <c r="I2" s="34"/>
      <c r="J2" s="5"/>
      <c r="K2" s="5"/>
    </row>
    <row r="3" spans="1:11" ht="13.7" customHeight="1">
      <c r="A3" s="4"/>
      <c r="B3" s="5"/>
      <c r="C3" s="5"/>
      <c r="D3" s="5"/>
      <c r="E3" s="5"/>
      <c r="F3" s="5"/>
      <c r="G3" s="5"/>
      <c r="H3" s="5"/>
      <c r="I3" s="5"/>
      <c r="J3" s="5"/>
      <c r="K3" s="5"/>
    </row>
    <row r="4" spans="1:11" ht="13.7" customHeight="1">
      <c r="A4" s="4"/>
      <c r="B4" s="330" t="s">
        <v>246</v>
      </c>
      <c r="C4" s="5"/>
      <c r="D4" s="5"/>
      <c r="E4" s="5"/>
      <c r="F4" s="8"/>
      <c r="G4" s="8"/>
      <c r="H4" s="329" t="s">
        <v>247</v>
      </c>
      <c r="I4" s="45"/>
      <c r="J4" s="5"/>
      <c r="K4" s="5"/>
    </row>
    <row r="5" spans="1:11" ht="13.7" customHeight="1">
      <c r="A5" s="4"/>
      <c r="B5" s="45"/>
      <c r="C5" s="5"/>
      <c r="D5" s="5"/>
      <c r="E5" s="5"/>
      <c r="F5" s="8"/>
      <c r="G5" s="8"/>
      <c r="H5" s="8"/>
      <c r="I5" s="5"/>
      <c r="J5" s="5"/>
      <c r="K5" s="5"/>
    </row>
    <row r="6" spans="1:11" ht="18.600000000000001" customHeight="1">
      <c r="A6" s="4"/>
      <c r="B6" s="344" t="s">
        <v>65</v>
      </c>
      <c r="C6" s="344"/>
      <c r="D6" s="344"/>
      <c r="E6" s="345"/>
      <c r="F6" s="345"/>
      <c r="G6" s="345"/>
      <c r="H6" s="345"/>
      <c r="I6" s="5"/>
      <c r="J6" s="5"/>
      <c r="K6" s="5"/>
    </row>
    <row r="7" spans="1:11" ht="13.7" customHeight="1">
      <c r="A7" s="4"/>
      <c r="B7" s="5"/>
      <c r="C7" s="5"/>
      <c r="D7" s="5"/>
      <c r="E7" s="5"/>
      <c r="F7" s="5"/>
      <c r="G7" s="5"/>
      <c r="H7" s="5"/>
      <c r="I7" s="5"/>
      <c r="J7" s="5"/>
      <c r="K7" s="5"/>
    </row>
    <row r="8" spans="1:11" ht="12.75" customHeight="1">
      <c r="A8" s="4"/>
      <c r="B8" s="126">
        <v>8.14</v>
      </c>
      <c r="C8" s="134" t="s">
        <v>58</v>
      </c>
      <c r="D8" s="61"/>
      <c r="E8" s="74"/>
      <c r="F8" s="74"/>
      <c r="G8" s="74"/>
      <c r="H8" s="74"/>
      <c r="I8" s="74"/>
      <c r="J8" s="74"/>
      <c r="K8" s="74"/>
    </row>
    <row r="9" spans="1:11" ht="13.7" customHeight="1">
      <c r="A9" s="4"/>
      <c r="B9" s="5"/>
      <c r="C9" s="74"/>
      <c r="D9" s="61"/>
      <c r="E9" s="74"/>
      <c r="F9" s="74"/>
      <c r="G9" s="74"/>
      <c r="H9" s="74"/>
      <c r="I9" s="74"/>
      <c r="J9" s="74"/>
      <c r="K9" s="74"/>
    </row>
    <row r="10" spans="1:11" ht="18.600000000000001" customHeight="1">
      <c r="A10" s="4"/>
      <c r="B10" s="344" t="s">
        <v>66</v>
      </c>
      <c r="C10" s="344"/>
      <c r="D10" s="344"/>
      <c r="E10" s="344"/>
      <c r="F10" s="344"/>
      <c r="G10" s="344"/>
      <c r="H10" s="344"/>
      <c r="I10" s="5"/>
      <c r="J10" s="5"/>
      <c r="K10" s="5"/>
    </row>
    <row r="11" spans="1:11" ht="16.5" customHeight="1">
      <c r="A11" s="4"/>
      <c r="B11" s="77"/>
      <c r="C11" s="221"/>
      <c r="D11" s="222"/>
      <c r="E11" s="223"/>
      <c r="F11" s="223"/>
      <c r="G11" s="127"/>
      <c r="H11" s="5"/>
      <c r="I11" s="5"/>
      <c r="J11" s="5"/>
      <c r="K11" s="5"/>
    </row>
    <row r="12" spans="1:11" ht="25.5" customHeight="1">
      <c r="A12" s="4"/>
      <c r="B12" s="204"/>
      <c r="C12" s="296"/>
      <c r="D12" s="109">
        <v>1995</v>
      </c>
      <c r="E12" s="109">
        <v>2015</v>
      </c>
      <c r="F12" s="149" t="s">
        <v>128</v>
      </c>
      <c r="G12" s="127"/>
      <c r="H12" s="5"/>
      <c r="I12" s="5"/>
      <c r="J12" s="5"/>
      <c r="K12" s="5"/>
    </row>
    <row r="13" spans="1:11" ht="18" customHeight="1">
      <c r="A13" s="4"/>
      <c r="B13" s="204"/>
      <c r="C13" s="297" t="s">
        <v>161</v>
      </c>
      <c r="D13" s="162">
        <v>300</v>
      </c>
      <c r="E13" s="162">
        <v>400</v>
      </c>
      <c r="F13" s="298">
        <f>(E13/D13)^(1/20)-1</f>
        <v>1.4488052647620098E-2</v>
      </c>
      <c r="G13" s="127"/>
      <c r="H13" s="5"/>
      <c r="I13" s="5"/>
      <c r="J13" s="5"/>
      <c r="K13" s="5"/>
    </row>
    <row r="14" spans="1:11" ht="17.45" customHeight="1">
      <c r="A14" s="4"/>
      <c r="B14" s="204"/>
      <c r="C14" s="292" t="s">
        <v>103</v>
      </c>
      <c r="D14" s="168">
        <v>2000</v>
      </c>
      <c r="E14" s="168">
        <v>4380</v>
      </c>
      <c r="F14" s="290">
        <f>(E14/D14)^(1/20)-1</f>
        <v>3.9973338941407199E-2</v>
      </c>
      <c r="G14" s="127"/>
      <c r="H14" s="5"/>
      <c r="I14" s="5"/>
      <c r="J14" s="5"/>
      <c r="K14" s="5"/>
    </row>
    <row r="15" spans="1:11" ht="17.45" customHeight="1">
      <c r="A15" s="4"/>
      <c r="B15" s="204"/>
      <c r="C15" s="85" t="s">
        <v>162</v>
      </c>
      <c r="D15" s="174">
        <f>D14*0.6</f>
        <v>1200</v>
      </c>
      <c r="E15" s="174">
        <f>E14*0.6</f>
        <v>2628</v>
      </c>
      <c r="F15" s="258">
        <f>(E15/D15)^(1/20)-1</f>
        <v>3.9973338941407199E-2</v>
      </c>
      <c r="G15" s="127"/>
      <c r="H15" s="5"/>
      <c r="I15" s="5"/>
      <c r="J15" s="5"/>
      <c r="K15" s="5"/>
    </row>
    <row r="16" spans="1:11" ht="18" customHeight="1">
      <c r="A16" s="4"/>
      <c r="B16" s="204"/>
      <c r="C16" s="299" t="s">
        <v>163</v>
      </c>
      <c r="D16" s="300">
        <f>D15/D13</f>
        <v>4</v>
      </c>
      <c r="E16" s="300">
        <f>E15/E13</f>
        <v>6.57</v>
      </c>
      <c r="F16" s="301">
        <f>(E16/D16)^(1/20)-1</f>
        <v>2.5121327182981767E-2</v>
      </c>
      <c r="G16" s="127"/>
      <c r="H16" s="5"/>
      <c r="I16" s="5"/>
      <c r="J16" s="5"/>
      <c r="K16" s="5"/>
    </row>
    <row r="17" spans="1:11" ht="18" customHeight="1">
      <c r="A17" s="4"/>
      <c r="B17" s="204"/>
      <c r="C17" s="279"/>
      <c r="D17" s="280"/>
      <c r="E17" s="281"/>
      <c r="F17" s="281"/>
      <c r="G17" s="127"/>
      <c r="H17" s="5"/>
      <c r="I17" s="5"/>
      <c r="J17" s="5"/>
      <c r="K17" s="5"/>
    </row>
    <row r="18" spans="1:11" ht="17.45" customHeight="1">
      <c r="A18" s="4"/>
      <c r="B18" s="204"/>
      <c r="C18" s="352" t="s">
        <v>164</v>
      </c>
      <c r="D18" s="353"/>
      <c r="E18" s="353"/>
      <c r="F18" s="353"/>
      <c r="G18" s="353"/>
      <c r="H18" s="5"/>
      <c r="I18" s="5"/>
      <c r="J18" s="5"/>
      <c r="K18" s="5"/>
    </row>
    <row r="19" spans="1:11" ht="17.45" customHeight="1">
      <c r="A19" s="4"/>
      <c r="B19" s="204"/>
      <c r="C19" s="353"/>
      <c r="D19" s="353"/>
      <c r="E19" s="353"/>
      <c r="F19" s="353"/>
      <c r="G19" s="353"/>
      <c r="H19" s="5"/>
      <c r="I19" s="5"/>
      <c r="J19" s="5"/>
      <c r="K19" s="5"/>
    </row>
    <row r="20" spans="1:11" ht="13.7" customHeight="1">
      <c r="A20" s="4"/>
      <c r="B20" s="5"/>
      <c r="C20" s="353"/>
      <c r="D20" s="353"/>
      <c r="E20" s="353"/>
      <c r="F20" s="353"/>
      <c r="G20" s="353"/>
      <c r="H20" s="5"/>
      <c r="I20" s="5"/>
      <c r="J20" s="5"/>
      <c r="K20" s="5"/>
    </row>
    <row r="21" spans="1:11" ht="17.45" customHeight="1">
      <c r="A21" s="4"/>
      <c r="B21" s="5"/>
      <c r="C21" s="5"/>
      <c r="D21" s="233"/>
      <c r="E21" s="127"/>
      <c r="F21" s="127"/>
      <c r="G21" s="127"/>
      <c r="H21" s="5"/>
      <c r="I21" s="5"/>
      <c r="J21" s="5"/>
      <c r="K21" s="5"/>
    </row>
    <row r="22" spans="1:11" s="332" customFormat="1" ht="17.45" customHeight="1">
      <c r="A22" s="4"/>
      <c r="B22" s="344" t="s">
        <v>10</v>
      </c>
      <c r="C22" s="344"/>
      <c r="D22" s="344"/>
      <c r="E22" s="345" t="s">
        <v>11</v>
      </c>
      <c r="F22" s="345"/>
      <c r="G22" s="345"/>
      <c r="H22" s="345"/>
      <c r="I22" s="5"/>
      <c r="J22" s="5"/>
      <c r="K22" s="5"/>
    </row>
    <row r="23" spans="1:11" s="332" customFormat="1" ht="12.75" customHeight="1"/>
  </sheetData>
  <mergeCells count="6">
    <mergeCell ref="B6:D6"/>
    <mergeCell ref="E6:H6"/>
    <mergeCell ref="B22:D22"/>
    <mergeCell ref="E22:H22"/>
    <mergeCell ref="C18:G20"/>
    <mergeCell ref="B10:H10"/>
  </mergeCells>
  <hyperlinks>
    <hyperlink ref="B4" location="Ejercicios!A1" display="Volver a ejercicios" xr:uid="{3B6C4A9D-E81B-40D4-BFD9-DAE9C5896F55}"/>
    <hyperlink ref="H4" location="Índice!A1" display="Volver al índice" xr:uid="{96833B9E-E338-446D-8F63-ED106AE82241}"/>
  </hyperlinks>
  <pageMargins left="0.75" right="0.75" top="1" bottom="1" header="0.5" footer="0.5"/>
  <pageSetup scale="77" orientation="landscape"/>
  <headerFooter>
    <oddFooter>&amp;C&amp;"Helvetica Neue,Regular"&amp;12&amp;K000000&amp;P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34"/>
  <sheetViews>
    <sheetView showGridLines="0" workbookViewId="0">
      <selection activeCell="L17" sqref="L17"/>
    </sheetView>
  </sheetViews>
  <sheetFormatPr baseColWidth="10" defaultColWidth="9.140625" defaultRowHeight="12.75" customHeight="1"/>
  <cols>
    <col min="1" max="1" width="9.140625" style="1" customWidth="1"/>
    <col min="2" max="2" width="7.42578125" style="1" customWidth="1"/>
    <col min="3" max="3" width="29.140625" style="1" customWidth="1"/>
    <col min="4" max="4" width="11.42578125" style="1" customWidth="1"/>
    <col min="5" max="5" width="19.42578125" style="1" customWidth="1"/>
    <col min="6" max="6" width="10.42578125" style="1" customWidth="1"/>
    <col min="7" max="8" width="11.42578125" style="1" customWidth="1"/>
    <col min="9" max="9" width="8.5703125" style="1" customWidth="1"/>
    <col min="10" max="10" width="9.140625" style="1" customWidth="1"/>
    <col min="11" max="12" width="9.140625" style="332" customWidth="1"/>
    <col min="13" max="16384" width="9.140625" style="1"/>
  </cols>
  <sheetData>
    <row r="1" spans="1:11" ht="12.75" customHeight="1">
      <c r="A1" s="2"/>
      <c r="B1" s="3"/>
      <c r="C1" s="3"/>
      <c r="D1" s="3"/>
      <c r="E1" s="3"/>
      <c r="F1" s="3"/>
      <c r="G1" s="3"/>
      <c r="H1" s="3"/>
      <c r="I1" s="3"/>
      <c r="J1" s="3"/>
      <c r="K1" s="3"/>
    </row>
    <row r="2" spans="1:11" ht="12.75" customHeight="1">
      <c r="A2" s="4"/>
      <c r="B2" s="5"/>
      <c r="C2" s="5"/>
      <c r="D2" s="5"/>
      <c r="E2" s="34"/>
      <c r="F2" s="34"/>
      <c r="G2" s="34"/>
      <c r="H2" s="7" t="s">
        <v>1</v>
      </c>
      <c r="I2" s="34"/>
      <c r="J2" s="5"/>
      <c r="K2" s="5"/>
    </row>
    <row r="3" spans="1:11" ht="12.75" customHeight="1">
      <c r="A3" s="4"/>
      <c r="B3" s="5"/>
      <c r="C3" s="5"/>
      <c r="D3" s="5"/>
      <c r="E3" s="5"/>
      <c r="F3" s="5"/>
      <c r="G3" s="5"/>
      <c r="H3" s="5"/>
      <c r="I3" s="5"/>
      <c r="J3" s="5"/>
      <c r="K3" s="5"/>
    </row>
    <row r="4" spans="1:11" ht="12.75" customHeight="1">
      <c r="A4" s="4"/>
      <c r="B4" s="330" t="s">
        <v>246</v>
      </c>
      <c r="C4" s="5"/>
      <c r="D4" s="5"/>
      <c r="E4" s="5"/>
      <c r="F4" s="8"/>
      <c r="G4" s="8"/>
      <c r="H4" s="329" t="s">
        <v>247</v>
      </c>
      <c r="I4" s="45"/>
      <c r="J4" s="5"/>
      <c r="K4" s="5"/>
    </row>
    <row r="5" spans="1:11" ht="12.75" customHeight="1">
      <c r="A5" s="4"/>
      <c r="B5" s="45"/>
      <c r="C5" s="5"/>
      <c r="D5" s="5"/>
      <c r="E5" s="5"/>
      <c r="F5" s="8"/>
      <c r="G5" s="8"/>
      <c r="H5" s="8"/>
      <c r="I5" s="5"/>
      <c r="J5" s="5"/>
      <c r="K5" s="5"/>
    </row>
    <row r="6" spans="1:11" ht="18.75" customHeight="1">
      <c r="A6" s="4"/>
      <c r="B6" s="344" t="s">
        <v>65</v>
      </c>
      <c r="C6" s="344"/>
      <c r="D6" s="344"/>
      <c r="E6" s="345"/>
      <c r="F6" s="345"/>
      <c r="G6" s="345"/>
      <c r="H6" s="345"/>
      <c r="I6" s="5"/>
      <c r="J6" s="5"/>
      <c r="K6" s="5"/>
    </row>
    <row r="7" spans="1:11" ht="12.75" customHeight="1">
      <c r="A7" s="4"/>
      <c r="B7" s="5"/>
      <c r="C7" s="5"/>
      <c r="D7" s="5"/>
      <c r="E7" s="5"/>
      <c r="F7" s="5"/>
      <c r="G7" s="5"/>
      <c r="H7" s="5"/>
      <c r="I7" s="5"/>
      <c r="J7" s="5"/>
      <c r="K7" s="5"/>
    </row>
    <row r="8" spans="1:11" ht="12.75" customHeight="1">
      <c r="A8" s="4"/>
      <c r="B8" s="126">
        <v>8.15</v>
      </c>
      <c r="C8" s="385" t="s">
        <v>59</v>
      </c>
      <c r="D8" s="386"/>
      <c r="E8" s="386"/>
      <c r="F8" s="386"/>
      <c r="G8" s="386"/>
      <c r="H8" s="386"/>
      <c r="I8" s="143"/>
      <c r="J8" s="143"/>
      <c r="K8" s="74"/>
    </row>
    <row r="9" spans="1:11" ht="12.75" customHeight="1">
      <c r="A9" s="4"/>
      <c r="B9" s="5"/>
      <c r="C9" s="386"/>
      <c r="D9" s="386"/>
      <c r="E9" s="386"/>
      <c r="F9" s="386"/>
      <c r="G9" s="386"/>
      <c r="H9" s="386"/>
      <c r="I9" s="143"/>
      <c r="J9" s="143"/>
      <c r="K9" s="74"/>
    </row>
    <row r="10" spans="1:11" ht="12.75" customHeight="1">
      <c r="A10" s="4"/>
      <c r="B10" s="5"/>
      <c r="C10" s="386"/>
      <c r="D10" s="386"/>
      <c r="E10" s="386"/>
      <c r="F10" s="386"/>
      <c r="G10" s="386"/>
      <c r="H10" s="386"/>
      <c r="I10" s="143"/>
      <c r="J10" s="143"/>
      <c r="K10" s="74"/>
    </row>
    <row r="11" spans="1:11" ht="12.75" customHeight="1">
      <c r="A11" s="4"/>
      <c r="B11" s="5"/>
      <c r="C11" s="220"/>
      <c r="D11" s="220"/>
      <c r="E11" s="220"/>
      <c r="F11" s="220"/>
      <c r="G11" s="220"/>
      <c r="H11" s="220"/>
      <c r="I11" s="143"/>
      <c r="J11" s="143"/>
      <c r="K11" s="143"/>
    </row>
    <row r="12" spans="1:11" ht="18.75" customHeight="1">
      <c r="A12" s="4"/>
      <c r="B12" s="344" t="s">
        <v>66</v>
      </c>
      <c r="C12" s="344"/>
      <c r="D12" s="344"/>
      <c r="E12" s="344"/>
      <c r="F12" s="344"/>
      <c r="G12" s="344"/>
      <c r="H12" s="344"/>
      <c r="I12" s="5"/>
      <c r="J12" s="5"/>
      <c r="K12" s="5"/>
    </row>
    <row r="13" spans="1:11" ht="12.75" customHeight="1">
      <c r="A13" s="4"/>
      <c r="B13" s="5"/>
      <c r="C13" s="209"/>
      <c r="D13" s="209"/>
      <c r="E13" s="5"/>
      <c r="F13" s="5"/>
      <c r="G13" s="5"/>
      <c r="H13" s="5"/>
      <c r="I13" s="5"/>
      <c r="J13" s="5"/>
      <c r="K13" s="5"/>
    </row>
    <row r="14" spans="1:11" ht="16.5" customHeight="1">
      <c r="A14" s="4"/>
      <c r="B14" s="77"/>
      <c r="C14" s="352" t="s">
        <v>165</v>
      </c>
      <c r="D14" s="353"/>
      <c r="E14" s="353"/>
      <c r="F14" s="353"/>
      <c r="G14" s="353"/>
      <c r="H14" s="5"/>
      <c r="I14" s="5"/>
      <c r="J14" s="5"/>
      <c r="K14" s="5"/>
    </row>
    <row r="15" spans="1:11" ht="16.5" customHeight="1">
      <c r="A15" s="4"/>
      <c r="B15" s="77"/>
      <c r="C15" s="353"/>
      <c r="D15" s="353"/>
      <c r="E15" s="353"/>
      <c r="F15" s="353"/>
      <c r="G15" s="353"/>
      <c r="H15" s="5"/>
      <c r="I15" s="5"/>
      <c r="J15" s="5"/>
      <c r="K15" s="5"/>
    </row>
    <row r="16" spans="1:11" ht="15.75" customHeight="1">
      <c r="A16" s="4"/>
      <c r="B16" s="204"/>
      <c r="C16" s="353"/>
      <c r="D16" s="353"/>
      <c r="E16" s="353"/>
      <c r="F16" s="353"/>
      <c r="G16" s="353"/>
      <c r="H16" s="5"/>
      <c r="I16" s="5"/>
      <c r="J16" s="5"/>
      <c r="K16" s="5"/>
    </row>
    <row r="17" spans="1:11" ht="15.75" customHeight="1">
      <c r="A17" s="4"/>
      <c r="B17" s="204"/>
      <c r="C17" s="302"/>
      <c r="D17" s="5"/>
      <c r="E17" s="127"/>
      <c r="F17" s="127"/>
      <c r="G17" s="127"/>
      <c r="H17" s="5"/>
      <c r="I17" s="5"/>
      <c r="J17" s="5"/>
      <c r="K17" s="5"/>
    </row>
    <row r="18" spans="1:11" ht="15.75" customHeight="1">
      <c r="A18" s="4"/>
      <c r="B18" s="204"/>
      <c r="C18" s="411"/>
      <c r="D18" s="411"/>
      <c r="E18" s="411"/>
      <c r="F18" s="411"/>
      <c r="G18" s="411"/>
      <c r="H18" s="5"/>
      <c r="I18" s="5"/>
      <c r="J18" s="5"/>
      <c r="K18" s="5"/>
    </row>
    <row r="19" spans="1:11" ht="15.75" customHeight="1">
      <c r="A19" s="4"/>
      <c r="B19" s="204"/>
      <c r="C19" s="302"/>
      <c r="D19" s="5"/>
      <c r="E19" s="127"/>
      <c r="F19" s="127"/>
      <c r="G19" s="127"/>
      <c r="H19" s="5"/>
      <c r="I19" s="5"/>
      <c r="J19" s="5"/>
      <c r="K19" s="5"/>
    </row>
    <row r="20" spans="1:11" ht="17.45" customHeight="1">
      <c r="A20" s="4"/>
      <c r="B20" s="204"/>
      <c r="C20" s="413" t="s">
        <v>166</v>
      </c>
      <c r="D20" s="414"/>
      <c r="E20" s="414"/>
      <c r="F20" s="414"/>
      <c r="G20" s="414"/>
      <c r="H20" s="414"/>
      <c r="I20" s="5"/>
      <c r="J20" s="5"/>
      <c r="K20" s="5"/>
    </row>
    <row r="21" spans="1:11" ht="15.75" customHeight="1">
      <c r="A21" s="4"/>
      <c r="B21" s="204"/>
      <c r="C21" s="414"/>
      <c r="D21" s="414"/>
      <c r="E21" s="414"/>
      <c r="F21" s="414"/>
      <c r="G21" s="414"/>
      <c r="H21" s="414"/>
      <c r="I21" s="5"/>
      <c r="J21" s="5"/>
      <c r="K21" s="5"/>
    </row>
    <row r="22" spans="1:11" ht="15.75" customHeight="1">
      <c r="A22" s="4"/>
      <c r="B22" s="204"/>
      <c r="C22" s="302"/>
      <c r="D22" s="5"/>
      <c r="E22" s="127"/>
      <c r="F22" s="127"/>
      <c r="G22" s="127"/>
      <c r="H22" s="5"/>
      <c r="I22" s="5"/>
      <c r="J22" s="5"/>
      <c r="K22" s="5"/>
    </row>
    <row r="23" spans="1:11" ht="15.75" customHeight="1">
      <c r="A23" s="4"/>
      <c r="B23" s="204"/>
      <c r="C23" s="412"/>
      <c r="D23" s="412"/>
      <c r="E23" s="412"/>
      <c r="F23" s="412"/>
      <c r="G23" s="412"/>
      <c r="H23" s="5"/>
      <c r="I23" s="5"/>
      <c r="J23" s="5"/>
      <c r="K23" s="5"/>
    </row>
    <row r="24" spans="1:11" ht="15.75" customHeight="1">
      <c r="A24" s="4"/>
      <c r="B24" s="204"/>
      <c r="C24" s="302"/>
      <c r="D24" s="5"/>
      <c r="E24" s="127"/>
      <c r="F24" s="127"/>
      <c r="G24" s="127"/>
      <c r="H24" s="5"/>
      <c r="I24" s="5"/>
      <c r="J24" s="5"/>
      <c r="K24" s="5"/>
    </row>
    <row r="25" spans="1:11" ht="15.75" customHeight="1">
      <c r="A25" s="4"/>
      <c r="B25" s="204"/>
      <c r="C25" s="356" t="s">
        <v>167</v>
      </c>
      <c r="D25" s="357"/>
      <c r="E25" s="357"/>
      <c r="F25" s="357"/>
      <c r="G25" s="357"/>
      <c r="H25" s="357"/>
      <c r="I25" s="5"/>
      <c r="J25" s="5"/>
      <c r="K25" s="5"/>
    </row>
    <row r="26" spans="1:11" ht="15.75" customHeight="1">
      <c r="A26" s="4"/>
      <c r="B26" s="204"/>
      <c r="C26" s="357"/>
      <c r="D26" s="357"/>
      <c r="E26" s="357"/>
      <c r="F26" s="357"/>
      <c r="G26" s="357"/>
      <c r="H26" s="357"/>
      <c r="I26" s="5"/>
      <c r="J26" s="5"/>
      <c r="K26" s="5"/>
    </row>
    <row r="27" spans="1:11" ht="15.75" customHeight="1">
      <c r="A27" s="4"/>
      <c r="B27" s="204"/>
      <c r="C27" s="357"/>
      <c r="D27" s="357"/>
      <c r="E27" s="357"/>
      <c r="F27" s="357"/>
      <c r="G27" s="357"/>
      <c r="H27" s="357"/>
      <c r="I27" s="5"/>
      <c r="J27" s="5"/>
      <c r="K27" s="5"/>
    </row>
    <row r="28" spans="1:11" ht="15.75" customHeight="1">
      <c r="A28" s="4"/>
      <c r="B28" s="204"/>
      <c r="C28" s="357"/>
      <c r="D28" s="357"/>
      <c r="E28" s="357"/>
      <c r="F28" s="357"/>
      <c r="G28" s="357"/>
      <c r="H28" s="357"/>
      <c r="I28" s="5"/>
      <c r="J28" s="5"/>
      <c r="K28" s="5"/>
    </row>
    <row r="29" spans="1:11" ht="15.75" customHeight="1">
      <c r="A29" s="4"/>
      <c r="B29" s="204"/>
      <c r="C29" s="357"/>
      <c r="D29" s="357"/>
      <c r="E29" s="357"/>
      <c r="F29" s="357"/>
      <c r="G29" s="357"/>
      <c r="H29" s="357"/>
      <c r="I29" s="5"/>
      <c r="J29" s="5"/>
      <c r="K29" s="5"/>
    </row>
    <row r="30" spans="1:11" ht="15.75" customHeight="1">
      <c r="A30" s="4"/>
      <c r="B30" s="204"/>
      <c r="C30" s="357"/>
      <c r="D30" s="357"/>
      <c r="E30" s="357"/>
      <c r="F30" s="357"/>
      <c r="G30" s="357"/>
      <c r="H30" s="357"/>
      <c r="I30" s="5"/>
      <c r="J30" s="5"/>
      <c r="K30" s="5"/>
    </row>
    <row r="31" spans="1:11" ht="15.75" customHeight="1">
      <c r="A31" s="4"/>
      <c r="B31" s="204"/>
      <c r="C31" s="357"/>
      <c r="D31" s="357"/>
      <c r="E31" s="357"/>
      <c r="F31" s="357"/>
      <c r="G31" s="357"/>
      <c r="H31" s="357"/>
      <c r="I31" s="5"/>
      <c r="J31" s="5"/>
      <c r="K31" s="5"/>
    </row>
    <row r="32" spans="1:11" ht="15.75" customHeight="1">
      <c r="A32" s="4"/>
      <c r="B32" s="204"/>
      <c r="C32" s="302"/>
      <c r="D32" s="5"/>
      <c r="E32" s="127"/>
      <c r="F32" s="127"/>
      <c r="G32" s="127"/>
      <c r="H32" s="5"/>
      <c r="I32" s="5"/>
      <c r="J32" s="5"/>
      <c r="K32" s="5"/>
    </row>
    <row r="33" spans="1:11" s="332" customFormat="1" ht="15.75" customHeight="1">
      <c r="A33" s="4"/>
      <c r="B33" s="344" t="s">
        <v>10</v>
      </c>
      <c r="C33" s="344"/>
      <c r="D33" s="344"/>
      <c r="E33" s="345" t="s">
        <v>11</v>
      </c>
      <c r="F33" s="345"/>
      <c r="G33" s="345"/>
      <c r="H33" s="345"/>
      <c r="I33" s="5"/>
      <c r="J33" s="5"/>
      <c r="K33" s="5"/>
    </row>
    <row r="34" spans="1:11" s="332" customFormat="1" ht="12.75" customHeight="1"/>
  </sheetData>
  <mergeCells count="11">
    <mergeCell ref="B33:D33"/>
    <mergeCell ref="E33:H33"/>
    <mergeCell ref="C18:G18"/>
    <mergeCell ref="C23:G23"/>
    <mergeCell ref="C25:H31"/>
    <mergeCell ref="C20:H21"/>
    <mergeCell ref="C14:G16"/>
    <mergeCell ref="B6:D6"/>
    <mergeCell ref="E6:H6"/>
    <mergeCell ref="C8:H10"/>
    <mergeCell ref="B12:H12"/>
  </mergeCells>
  <hyperlinks>
    <hyperlink ref="B4" location="Ejercicios!A1" display="Volver a ejercicios" xr:uid="{6B8E0480-355A-4001-8F97-A7DC91B92D44}"/>
    <hyperlink ref="H4" location="Índice!A1" display="Volver al índice" xr:uid="{E22DA3E3-FAFF-4EB0-86C4-EEFB276369DB}"/>
  </hyperlinks>
  <pageMargins left="0.75" right="0.75" top="1" bottom="1" header="0.5" footer="0.5"/>
  <pageSetup scale="91" orientation="landscape"/>
  <headerFooter>
    <oddFooter>&amp;C&amp;"Helvetica Neue,Regular"&amp;12&amp;K000000&amp;P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53"/>
  <sheetViews>
    <sheetView showGridLines="0" topLeftCell="A3" workbookViewId="0">
      <selection activeCell="P22" sqref="P22"/>
    </sheetView>
  </sheetViews>
  <sheetFormatPr baseColWidth="10" defaultColWidth="9.140625" defaultRowHeight="12.75" customHeight="1"/>
  <cols>
    <col min="1" max="1" width="9.140625" style="1" customWidth="1"/>
    <col min="2" max="2" width="6.140625" style="1" customWidth="1"/>
    <col min="3" max="5" width="10.5703125" style="1" customWidth="1"/>
    <col min="6" max="6" width="11.85546875" style="1" customWidth="1"/>
    <col min="7" max="10" width="10.5703125" style="1" customWidth="1"/>
    <col min="11" max="11" width="10.5703125" style="332" customWidth="1"/>
    <col min="12" max="12" width="9.140625" style="332" customWidth="1"/>
    <col min="13" max="16384" width="9.140625" style="1"/>
  </cols>
  <sheetData>
    <row r="1" spans="1:11" ht="13.7" customHeight="1">
      <c r="A1" s="2"/>
      <c r="B1" s="3"/>
      <c r="C1" s="3"/>
      <c r="D1" s="3"/>
      <c r="E1" s="3"/>
      <c r="F1" s="3"/>
      <c r="G1" s="3"/>
      <c r="H1" s="3"/>
      <c r="I1" s="3"/>
      <c r="J1" s="3"/>
      <c r="K1" s="3"/>
    </row>
    <row r="2" spans="1:11" ht="13.7" customHeight="1">
      <c r="A2" s="4"/>
      <c r="B2" s="8"/>
      <c r="C2" s="8"/>
      <c r="D2" s="8"/>
      <c r="E2" s="8"/>
      <c r="F2" s="8"/>
      <c r="G2" s="8"/>
      <c r="H2" s="8"/>
      <c r="I2" s="8"/>
      <c r="J2" s="8"/>
      <c r="K2" s="7" t="s">
        <v>1</v>
      </c>
    </row>
    <row r="3" spans="1:11" ht="13.7" customHeight="1">
      <c r="A3" s="4"/>
      <c r="B3" s="5"/>
      <c r="C3" s="5"/>
      <c r="D3" s="5"/>
      <c r="E3" s="5"/>
      <c r="F3" s="5"/>
      <c r="G3" s="5"/>
      <c r="H3" s="5"/>
      <c r="I3" s="5"/>
      <c r="J3" s="5"/>
      <c r="K3" s="5"/>
    </row>
    <row r="4" spans="1:11" ht="13.7" customHeight="1">
      <c r="A4" s="4"/>
      <c r="B4" s="330" t="s">
        <v>246</v>
      </c>
      <c r="C4" s="5"/>
      <c r="D4" s="5"/>
      <c r="E4" s="5"/>
      <c r="F4" s="5"/>
      <c r="G4" s="5"/>
      <c r="H4" s="5"/>
      <c r="I4" s="5"/>
      <c r="J4" s="37"/>
      <c r="K4" s="329" t="s">
        <v>247</v>
      </c>
    </row>
    <row r="5" spans="1:11" ht="13.7" customHeight="1">
      <c r="A5" s="4"/>
      <c r="B5" s="5"/>
      <c r="C5" s="5"/>
      <c r="D5" s="5"/>
      <c r="E5" s="5"/>
      <c r="F5" s="5"/>
      <c r="G5" s="5"/>
      <c r="H5" s="5"/>
      <c r="I5" s="5"/>
      <c r="J5" s="5"/>
      <c r="K5" s="5"/>
    </row>
    <row r="6" spans="1:11" ht="18.600000000000001" customHeight="1">
      <c r="A6" s="4"/>
      <c r="B6" s="344" t="s">
        <v>168</v>
      </c>
      <c r="C6" s="344"/>
      <c r="D6" s="344"/>
      <c r="E6" s="344"/>
      <c r="F6" s="344"/>
      <c r="G6" s="344"/>
      <c r="H6" s="344"/>
      <c r="I6" s="344"/>
      <c r="J6" s="344"/>
      <c r="K6" s="344"/>
    </row>
    <row r="7" spans="1:11" ht="13.7" customHeight="1">
      <c r="A7" s="4"/>
      <c r="B7" s="5"/>
      <c r="C7" s="5"/>
      <c r="D7" s="5"/>
      <c r="E7" s="5"/>
      <c r="F7" s="5"/>
      <c r="G7" s="209"/>
      <c r="H7" s="209"/>
      <c r="I7" s="5"/>
      <c r="J7" s="5"/>
      <c r="K7" s="5"/>
    </row>
    <row r="8" spans="1:11" ht="12" customHeight="1">
      <c r="A8" s="4"/>
      <c r="B8" s="14" t="s">
        <v>169</v>
      </c>
      <c r="C8" s="204"/>
      <c r="D8" s="204"/>
      <c r="E8" s="204"/>
      <c r="F8" s="204"/>
      <c r="G8" s="59"/>
      <c r="H8" s="197"/>
      <c r="I8" s="197"/>
      <c r="J8" s="197"/>
      <c r="K8" s="197"/>
    </row>
    <row r="9" spans="1:11" ht="12" customHeight="1">
      <c r="A9" s="4"/>
      <c r="B9" s="21"/>
      <c r="C9" s="204"/>
      <c r="D9" s="204"/>
      <c r="E9" s="204"/>
      <c r="F9" s="204"/>
      <c r="G9" s="59"/>
      <c r="H9" s="197"/>
      <c r="I9" s="197"/>
      <c r="J9" s="197"/>
      <c r="K9" s="197"/>
    </row>
    <row r="10" spans="1:11" ht="12" customHeight="1">
      <c r="A10" s="4"/>
      <c r="B10" s="415" t="s">
        <v>170</v>
      </c>
      <c r="C10" s="416"/>
      <c r="D10" s="416"/>
      <c r="E10" s="416"/>
      <c r="F10" s="416"/>
      <c r="G10" s="416"/>
      <c r="H10" s="416"/>
      <c r="I10" s="416"/>
      <c r="J10" s="416"/>
      <c r="K10" s="416"/>
    </row>
    <row r="11" spans="1:11" ht="12" customHeight="1">
      <c r="A11" s="4"/>
      <c r="B11" s="416"/>
      <c r="C11" s="416"/>
      <c r="D11" s="416"/>
      <c r="E11" s="416"/>
      <c r="F11" s="416"/>
      <c r="G11" s="416"/>
      <c r="H11" s="416"/>
      <c r="I11" s="416"/>
      <c r="J11" s="416"/>
      <c r="K11" s="416"/>
    </row>
    <row r="12" spans="1:11" ht="12" customHeight="1">
      <c r="A12" s="4"/>
      <c r="B12" s="30"/>
      <c r="C12" s="204"/>
      <c r="D12" s="204"/>
      <c r="E12" s="204"/>
      <c r="F12" s="204"/>
      <c r="G12" s="59"/>
      <c r="H12" s="197"/>
      <c r="I12" s="197"/>
      <c r="J12" s="197"/>
      <c r="K12" s="197"/>
    </row>
    <row r="13" spans="1:11" ht="12" customHeight="1">
      <c r="A13" s="4"/>
      <c r="B13" s="417" t="s">
        <v>179</v>
      </c>
      <c r="C13" s="417"/>
      <c r="D13" s="417"/>
      <c r="E13" s="417"/>
      <c r="F13" s="417"/>
      <c r="G13" s="417"/>
      <c r="H13" s="417"/>
      <c r="I13" s="417"/>
      <c r="J13" s="417"/>
      <c r="K13" s="417"/>
    </row>
    <row r="14" spans="1:11" ht="12" customHeight="1">
      <c r="A14" s="4"/>
      <c r="B14" s="417"/>
      <c r="C14" s="417"/>
      <c r="D14" s="417"/>
      <c r="E14" s="417"/>
      <c r="F14" s="417"/>
      <c r="G14" s="417"/>
      <c r="H14" s="417"/>
      <c r="I14" s="417"/>
      <c r="J14" s="417"/>
      <c r="K14" s="417"/>
    </row>
    <row r="15" spans="1:11" ht="12" customHeight="1">
      <c r="A15" s="4"/>
      <c r="B15" s="417"/>
      <c r="C15" s="417"/>
      <c r="D15" s="417"/>
      <c r="E15" s="417"/>
      <c r="F15" s="417"/>
      <c r="G15" s="417"/>
      <c r="H15" s="417"/>
      <c r="I15" s="417"/>
      <c r="J15" s="417"/>
      <c r="K15" s="417"/>
    </row>
    <row r="16" spans="1:11" ht="12" customHeight="1">
      <c r="A16" s="4"/>
      <c r="B16" s="417"/>
      <c r="C16" s="417"/>
      <c r="D16" s="417"/>
      <c r="E16" s="417"/>
      <c r="F16" s="417"/>
      <c r="G16" s="417"/>
      <c r="H16" s="417"/>
      <c r="I16" s="417"/>
      <c r="J16" s="417"/>
      <c r="K16" s="417"/>
    </row>
    <row r="17" spans="1:11" ht="12" customHeight="1">
      <c r="A17" s="4"/>
      <c r="B17" s="417" t="s">
        <v>180</v>
      </c>
      <c r="C17" s="417"/>
      <c r="D17" s="417"/>
      <c r="E17" s="417"/>
      <c r="F17" s="417"/>
      <c r="G17" s="417"/>
      <c r="H17" s="417"/>
      <c r="I17" s="417"/>
      <c r="J17" s="417"/>
      <c r="K17" s="417"/>
    </row>
    <row r="18" spans="1:11" ht="12" customHeight="1">
      <c r="A18" s="4"/>
      <c r="B18" s="417"/>
      <c r="C18" s="417"/>
      <c r="D18" s="417"/>
      <c r="E18" s="417"/>
      <c r="F18" s="417"/>
      <c r="G18" s="417"/>
      <c r="H18" s="417"/>
      <c r="I18" s="417"/>
      <c r="J18" s="417"/>
      <c r="K18" s="417"/>
    </row>
    <row r="19" spans="1:11" ht="12.75" customHeight="1">
      <c r="A19" s="4"/>
      <c r="B19" s="417"/>
      <c r="C19" s="417"/>
      <c r="D19" s="417"/>
      <c r="E19" s="417"/>
      <c r="F19" s="417"/>
      <c r="G19" s="417"/>
      <c r="H19" s="417"/>
      <c r="I19" s="417"/>
      <c r="J19" s="417"/>
      <c r="K19" s="417"/>
    </row>
    <row r="20" spans="1:11" ht="12" customHeight="1">
      <c r="A20" s="4"/>
      <c r="B20" s="417"/>
      <c r="C20" s="417"/>
      <c r="D20" s="417"/>
      <c r="E20" s="417"/>
      <c r="F20" s="417"/>
      <c r="G20" s="417"/>
      <c r="H20" s="417"/>
      <c r="I20" s="417"/>
      <c r="J20" s="417"/>
      <c r="K20" s="417"/>
    </row>
    <row r="21" spans="1:11" ht="12" customHeight="1">
      <c r="A21" s="4"/>
      <c r="B21" s="419" t="s">
        <v>181</v>
      </c>
      <c r="C21" s="419"/>
      <c r="D21" s="419"/>
      <c r="E21" s="419"/>
      <c r="F21" s="419"/>
      <c r="G21" s="419"/>
      <c r="H21" s="419"/>
      <c r="I21" s="419"/>
      <c r="J21" s="197"/>
      <c r="K21" s="197"/>
    </row>
    <row r="22" spans="1:11" ht="12" customHeight="1">
      <c r="A22" s="4"/>
      <c r="B22" s="419"/>
      <c r="C22" s="419"/>
      <c r="D22" s="419"/>
      <c r="E22" s="419"/>
      <c r="F22" s="419"/>
      <c r="G22" s="419"/>
      <c r="H22" s="419"/>
      <c r="I22" s="419"/>
      <c r="J22" s="197"/>
      <c r="K22" s="197"/>
    </row>
    <row r="23" spans="1:11" ht="12" customHeight="1">
      <c r="A23" s="4"/>
      <c r="B23" s="419"/>
      <c r="C23" s="419"/>
      <c r="D23" s="419"/>
      <c r="E23" s="419"/>
      <c r="F23" s="419"/>
      <c r="G23" s="419"/>
      <c r="H23" s="419"/>
      <c r="I23" s="419"/>
      <c r="J23" s="197"/>
      <c r="K23" s="197"/>
    </row>
    <row r="24" spans="1:11" ht="12" customHeight="1">
      <c r="A24" s="4"/>
      <c r="B24" s="30"/>
      <c r="C24" s="204"/>
      <c r="D24" s="204"/>
      <c r="E24" s="204"/>
      <c r="F24" s="204"/>
      <c r="G24" s="59"/>
      <c r="H24" s="197"/>
      <c r="I24" s="197"/>
      <c r="J24" s="197"/>
      <c r="K24" s="197"/>
    </row>
    <row r="25" spans="1:11" ht="12" customHeight="1">
      <c r="A25" s="4"/>
      <c r="B25" s="171" t="s">
        <v>171</v>
      </c>
      <c r="C25" s="204"/>
      <c r="D25" s="204"/>
      <c r="E25" s="204"/>
      <c r="F25" s="204"/>
      <c r="G25" s="59"/>
      <c r="H25" s="197"/>
      <c r="I25" s="197"/>
      <c r="J25" s="197"/>
      <c r="K25" s="197"/>
    </row>
    <row r="26" spans="1:11" ht="12" customHeight="1">
      <c r="A26" s="4"/>
      <c r="B26" s="21"/>
      <c r="C26" s="204"/>
      <c r="D26" s="204"/>
      <c r="E26" s="204"/>
      <c r="F26" s="204"/>
      <c r="G26" s="59"/>
      <c r="H26" s="197"/>
      <c r="I26" s="197"/>
      <c r="J26" s="197"/>
      <c r="K26" s="197"/>
    </row>
    <row r="27" spans="1:11" ht="12" customHeight="1">
      <c r="A27" s="4"/>
      <c r="B27" s="303" t="s">
        <v>172</v>
      </c>
      <c r="C27" s="204"/>
      <c r="D27" s="204"/>
      <c r="E27" s="204"/>
      <c r="F27" s="204"/>
      <c r="G27" s="59"/>
      <c r="H27" s="197"/>
      <c r="I27" s="197"/>
      <c r="J27" s="197"/>
      <c r="K27" s="197"/>
    </row>
    <row r="28" spans="1:11" ht="12" customHeight="1">
      <c r="A28" s="4"/>
      <c r="B28" s="21"/>
      <c r="C28" s="204"/>
      <c r="D28" s="204"/>
      <c r="E28" s="204"/>
      <c r="F28" s="204"/>
      <c r="G28" s="59"/>
      <c r="H28" s="197"/>
      <c r="I28" s="197"/>
      <c r="J28" s="197"/>
      <c r="K28" s="197"/>
    </row>
    <row r="29" spans="1:11" ht="12" customHeight="1">
      <c r="A29" s="4"/>
      <c r="B29" s="415" t="s">
        <v>184</v>
      </c>
      <c r="C29" s="416"/>
      <c r="D29" s="416"/>
      <c r="E29" s="416"/>
      <c r="F29" s="416"/>
      <c r="G29" s="416"/>
      <c r="H29" s="416"/>
      <c r="I29" s="416"/>
      <c r="J29" s="416"/>
      <c r="K29" s="416"/>
    </row>
    <row r="30" spans="1:11" ht="12" customHeight="1">
      <c r="A30" s="4"/>
      <c r="B30" s="416"/>
      <c r="C30" s="416"/>
      <c r="D30" s="416"/>
      <c r="E30" s="416"/>
      <c r="F30" s="416"/>
      <c r="G30" s="416"/>
      <c r="H30" s="416"/>
      <c r="I30" s="416"/>
      <c r="J30" s="416"/>
      <c r="K30" s="416"/>
    </row>
    <row r="31" spans="1:11" ht="12" customHeight="1">
      <c r="A31" s="4"/>
      <c r="B31" s="416"/>
      <c r="C31" s="416"/>
      <c r="D31" s="416"/>
      <c r="E31" s="416"/>
      <c r="F31" s="416"/>
      <c r="G31" s="416"/>
      <c r="H31" s="416"/>
      <c r="I31" s="416"/>
      <c r="J31" s="416"/>
      <c r="K31" s="416"/>
    </row>
    <row r="32" spans="1:11" ht="12" customHeight="1">
      <c r="A32" s="4"/>
      <c r="B32" s="21"/>
      <c r="C32" s="204"/>
      <c r="D32" s="204"/>
      <c r="E32" s="204"/>
      <c r="F32" s="204"/>
      <c r="G32" s="59"/>
      <c r="H32" s="197"/>
      <c r="I32" s="197"/>
      <c r="J32" s="197"/>
      <c r="K32" s="197"/>
    </row>
    <row r="33" spans="1:11" ht="12" customHeight="1">
      <c r="A33" s="4"/>
      <c r="B33" s="415" t="s">
        <v>183</v>
      </c>
      <c r="C33" s="416"/>
      <c r="D33" s="416"/>
      <c r="E33" s="416"/>
      <c r="F33" s="416"/>
      <c r="G33" s="416"/>
      <c r="H33" s="416"/>
      <c r="I33" s="416"/>
      <c r="J33" s="416"/>
      <c r="K33" s="416"/>
    </row>
    <row r="34" spans="1:11" ht="12" customHeight="1">
      <c r="A34" s="4"/>
      <c r="B34" s="416"/>
      <c r="C34" s="416"/>
      <c r="D34" s="416"/>
      <c r="E34" s="416"/>
      <c r="F34" s="416"/>
      <c r="G34" s="416"/>
      <c r="H34" s="416"/>
      <c r="I34" s="416"/>
      <c r="J34" s="416"/>
      <c r="K34" s="416"/>
    </row>
    <row r="35" spans="1:11" ht="12" customHeight="1">
      <c r="A35" s="4"/>
      <c r="B35" s="416"/>
      <c r="C35" s="416"/>
      <c r="D35" s="416"/>
      <c r="E35" s="416"/>
      <c r="F35" s="416"/>
      <c r="G35" s="416"/>
      <c r="H35" s="416"/>
      <c r="I35" s="416"/>
      <c r="J35" s="416"/>
      <c r="K35" s="416"/>
    </row>
    <row r="36" spans="1:11" ht="17.25" customHeight="1">
      <c r="A36" s="4"/>
      <c r="B36" s="416"/>
      <c r="C36" s="416"/>
      <c r="D36" s="416"/>
      <c r="E36" s="416"/>
      <c r="F36" s="416"/>
      <c r="G36" s="416"/>
      <c r="H36" s="416"/>
      <c r="I36" s="416"/>
      <c r="J36" s="416"/>
      <c r="K36" s="416"/>
    </row>
    <row r="37" spans="1:11" ht="12" customHeight="1">
      <c r="A37" s="4"/>
      <c r="B37" s="304"/>
      <c r="C37" s="204"/>
      <c r="D37" s="204"/>
      <c r="E37" s="204"/>
      <c r="F37" s="204"/>
      <c r="G37" s="197"/>
      <c r="H37" s="197"/>
      <c r="I37" s="197"/>
      <c r="J37" s="197"/>
      <c r="K37" s="197"/>
    </row>
    <row r="38" spans="1:11" ht="13.7" customHeight="1">
      <c r="A38" s="4"/>
      <c r="B38" s="417" t="s">
        <v>182</v>
      </c>
      <c r="C38" s="417"/>
      <c r="D38" s="417"/>
      <c r="E38" s="417"/>
      <c r="F38" s="417"/>
      <c r="G38" s="417"/>
      <c r="H38" s="417"/>
      <c r="I38" s="417"/>
      <c r="J38" s="417"/>
      <c r="K38" s="417"/>
    </row>
    <row r="39" spans="1:11" ht="13.7" customHeight="1">
      <c r="A39" s="4"/>
      <c r="B39" s="417"/>
      <c r="C39" s="417"/>
      <c r="D39" s="417"/>
      <c r="E39" s="417"/>
      <c r="F39" s="417"/>
      <c r="G39" s="417"/>
      <c r="H39" s="417"/>
      <c r="I39" s="417"/>
      <c r="J39" s="417"/>
      <c r="K39" s="417"/>
    </row>
    <row r="40" spans="1:11" ht="13.7" customHeight="1">
      <c r="A40" s="4"/>
      <c r="B40" s="417"/>
      <c r="C40" s="417"/>
      <c r="D40" s="417"/>
      <c r="E40" s="417"/>
      <c r="F40" s="417"/>
      <c r="G40" s="417"/>
      <c r="H40" s="417"/>
      <c r="I40" s="417"/>
      <c r="J40" s="417"/>
      <c r="K40" s="417"/>
    </row>
    <row r="41" spans="1:11" ht="13.7" customHeight="1">
      <c r="A41" s="4"/>
      <c r="B41" s="417"/>
      <c r="C41" s="417"/>
      <c r="D41" s="417"/>
      <c r="E41" s="417"/>
      <c r="F41" s="417"/>
      <c r="G41" s="417"/>
      <c r="H41" s="417"/>
      <c r="I41" s="417"/>
      <c r="J41" s="417"/>
      <c r="K41" s="417"/>
    </row>
    <row r="42" spans="1:11" ht="13.7" customHeight="1">
      <c r="A42" s="4"/>
      <c r="B42" s="307"/>
      <c r="C42" s="307"/>
      <c r="D42" s="307"/>
      <c r="E42" s="307"/>
      <c r="F42" s="307"/>
      <c r="G42" s="307"/>
      <c r="H42" s="307"/>
      <c r="I42" s="307"/>
      <c r="J42" s="307"/>
      <c r="K42" s="307"/>
    </row>
    <row r="43" spans="1:11" ht="14.1" customHeight="1">
      <c r="A43" s="4"/>
      <c r="B43" s="420" t="s">
        <v>173</v>
      </c>
      <c r="C43" s="418"/>
      <c r="D43" s="418"/>
      <c r="E43" s="418"/>
      <c r="F43" s="418"/>
      <c r="G43" s="418"/>
      <c r="H43" s="418"/>
      <c r="I43" s="418"/>
      <c r="J43" s="418"/>
      <c r="K43" s="418"/>
    </row>
    <row r="44" spans="1:11" ht="13.7" customHeight="1">
      <c r="A44" s="4"/>
      <c r="B44" s="420"/>
      <c r="C44" s="418"/>
      <c r="D44" s="418"/>
      <c r="E44" s="418"/>
      <c r="F44" s="418"/>
      <c r="G44" s="418"/>
      <c r="H44" s="418"/>
      <c r="I44" s="418"/>
      <c r="J44" s="418"/>
      <c r="K44" s="418"/>
    </row>
    <row r="45" spans="1:11" ht="15.75" customHeight="1">
      <c r="A45" s="4"/>
      <c r="B45" s="418"/>
      <c r="C45" s="418"/>
      <c r="D45" s="418"/>
      <c r="E45" s="418"/>
      <c r="F45" s="418"/>
      <c r="G45" s="418"/>
      <c r="H45" s="418"/>
      <c r="I45" s="418"/>
      <c r="J45" s="418"/>
      <c r="K45" s="418"/>
    </row>
    <row r="46" spans="1:11" ht="15.75" customHeight="1">
      <c r="A46" s="4"/>
      <c r="B46" s="418" t="s">
        <v>185</v>
      </c>
      <c r="C46" s="418"/>
      <c r="D46" s="418"/>
      <c r="E46" s="418"/>
      <c r="F46" s="418"/>
      <c r="G46" s="418"/>
      <c r="H46" s="418"/>
      <c r="I46" s="418"/>
      <c r="J46" s="305"/>
      <c r="K46" s="305"/>
    </row>
    <row r="47" spans="1:11" ht="15.75" customHeight="1">
      <c r="A47" s="4"/>
      <c r="B47" s="418"/>
      <c r="C47" s="418"/>
      <c r="D47" s="418"/>
      <c r="E47" s="418"/>
      <c r="F47" s="418"/>
      <c r="G47" s="418"/>
      <c r="H47" s="418"/>
      <c r="I47" s="418"/>
      <c r="J47" s="305"/>
      <c r="K47" s="305"/>
    </row>
    <row r="48" spans="1:11" ht="15.75" customHeight="1">
      <c r="A48" s="4"/>
      <c r="B48" s="418"/>
      <c r="C48" s="418"/>
      <c r="D48" s="418"/>
      <c r="E48" s="418"/>
      <c r="F48" s="418"/>
      <c r="G48" s="418"/>
      <c r="H48" s="418"/>
      <c r="I48" s="418"/>
      <c r="J48" s="305"/>
      <c r="K48" s="305"/>
    </row>
    <row r="49" spans="1:11" ht="15.75" customHeight="1">
      <c r="A49" s="4"/>
      <c r="B49" s="305"/>
      <c r="C49" s="305"/>
      <c r="D49" s="305"/>
      <c r="E49" s="305"/>
      <c r="F49" s="305"/>
      <c r="G49" s="305"/>
      <c r="H49" s="305"/>
      <c r="I49" s="305"/>
      <c r="J49" s="305"/>
      <c r="K49" s="305"/>
    </row>
    <row r="50" spans="1:11" ht="15.75" customHeight="1">
      <c r="A50" s="4"/>
      <c r="B50" s="418" t="s">
        <v>186</v>
      </c>
      <c r="C50" s="418"/>
      <c r="D50" s="418"/>
      <c r="E50" s="418"/>
      <c r="F50" s="418"/>
      <c r="G50" s="418"/>
      <c r="H50" s="418"/>
      <c r="I50" s="418"/>
      <c r="J50" s="418"/>
      <c r="K50" s="305"/>
    </row>
    <row r="51" spans="1:11" ht="15.75" customHeight="1">
      <c r="A51" s="4"/>
      <c r="B51" s="418"/>
      <c r="C51" s="418"/>
      <c r="D51" s="418"/>
      <c r="E51" s="418"/>
      <c r="F51" s="418"/>
      <c r="G51" s="418"/>
      <c r="H51" s="418"/>
      <c r="I51" s="418"/>
      <c r="J51" s="418"/>
      <c r="K51" s="305"/>
    </row>
    <row r="52" spans="1:11" ht="17.45" customHeight="1">
      <c r="A52" s="4"/>
      <c r="B52" s="344" t="s">
        <v>10</v>
      </c>
      <c r="C52" s="344"/>
      <c r="D52" s="344"/>
      <c r="E52" s="344"/>
      <c r="F52" s="344"/>
      <c r="G52" s="345" t="s">
        <v>11</v>
      </c>
      <c r="H52" s="345"/>
      <c r="I52" s="345"/>
      <c r="J52" s="345"/>
      <c r="K52" s="345"/>
    </row>
    <row r="53" spans="1:11" s="332" customFormat="1" ht="12.75" customHeight="1"/>
  </sheetData>
  <mergeCells count="13">
    <mergeCell ref="B50:J51"/>
    <mergeCell ref="B21:I23"/>
    <mergeCell ref="B46:I48"/>
    <mergeCell ref="B38:K41"/>
    <mergeCell ref="B52:F52"/>
    <mergeCell ref="G52:K52"/>
    <mergeCell ref="B43:K45"/>
    <mergeCell ref="B6:K6"/>
    <mergeCell ref="B10:K11"/>
    <mergeCell ref="B29:K31"/>
    <mergeCell ref="B33:K36"/>
    <mergeCell ref="B13:K16"/>
    <mergeCell ref="B17:K20"/>
  </mergeCells>
  <hyperlinks>
    <hyperlink ref="B4" location="Ejercicios!A1" display="Volver a ejercicios" xr:uid="{46DDFC0D-B1B1-41FA-A860-7279EB084FB2}"/>
    <hyperlink ref="K4" location="Índice!A1" display="Volver al índice" xr:uid="{9BED0781-B631-493C-B3A1-9E3F421ED548}"/>
  </hyperlinks>
  <pageMargins left="0.75" right="0.75" top="1" bottom="1" header="0.5" footer="0.5"/>
  <pageSetup scale="74"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6"/>
  <sheetViews>
    <sheetView showGridLines="0" workbookViewId="0">
      <selection activeCell="N12" sqref="N12"/>
    </sheetView>
  </sheetViews>
  <sheetFormatPr baseColWidth="10" defaultColWidth="8.85546875" defaultRowHeight="15.75" customHeight="1"/>
  <cols>
    <col min="1" max="1" width="3.42578125" style="1" customWidth="1"/>
    <col min="2" max="2" width="6.140625" style="1" customWidth="1"/>
    <col min="3" max="3" width="4.140625" style="1" customWidth="1"/>
    <col min="4" max="4" width="18" style="1" customWidth="1"/>
    <col min="5" max="5" width="45.42578125" style="1" customWidth="1"/>
    <col min="6" max="6" width="15.42578125" style="1" customWidth="1"/>
    <col min="7" max="7" width="13.5703125" style="1" customWidth="1"/>
    <col min="8" max="8" width="12" style="1" customWidth="1"/>
    <col min="9" max="9" width="10.140625" style="1" customWidth="1"/>
    <col min="10" max="10" width="8.85546875" style="1" customWidth="1"/>
    <col min="11" max="11" width="9.5703125" style="1" customWidth="1"/>
    <col min="12" max="12" width="3.85546875" style="1" customWidth="1"/>
    <col min="13" max="13" width="24.42578125" style="332" customWidth="1"/>
    <col min="14" max="14" width="8.85546875" style="332" customWidth="1"/>
    <col min="15" max="16384" width="8.85546875" style="1"/>
  </cols>
  <sheetData>
    <row r="1" spans="1:13" ht="15.75" customHeight="1">
      <c r="A1" s="2"/>
      <c r="B1" s="31"/>
      <c r="C1" s="32"/>
      <c r="D1" s="3"/>
      <c r="E1" s="3"/>
      <c r="F1" s="3"/>
      <c r="G1" s="3"/>
      <c r="H1" s="3"/>
      <c r="I1" s="3"/>
      <c r="J1" s="3"/>
      <c r="K1" s="3"/>
      <c r="L1" s="3"/>
      <c r="M1" s="3"/>
    </row>
    <row r="2" spans="1:13" ht="12.75" customHeight="1">
      <c r="A2" s="4"/>
      <c r="B2" s="364"/>
      <c r="C2" s="364"/>
      <c r="D2" s="364"/>
      <c r="E2" s="5"/>
      <c r="F2" s="34"/>
      <c r="G2" s="34"/>
      <c r="H2" s="34"/>
      <c r="I2" s="34"/>
      <c r="J2" s="34"/>
      <c r="K2" s="34"/>
      <c r="L2" s="7" t="s">
        <v>1</v>
      </c>
      <c r="M2" s="5"/>
    </row>
    <row r="3" spans="1:13" ht="15.75" customHeight="1">
      <c r="A3" s="4"/>
      <c r="B3" s="35"/>
      <c r="C3" s="36"/>
      <c r="D3" s="5"/>
      <c r="E3" s="5"/>
      <c r="F3" s="5"/>
      <c r="G3" s="5"/>
      <c r="H3" s="5"/>
      <c r="I3" s="5"/>
      <c r="J3" s="5"/>
      <c r="K3" s="5"/>
      <c r="L3" s="5"/>
      <c r="M3" s="5"/>
    </row>
    <row r="4" spans="1:13" ht="15.75" customHeight="1">
      <c r="A4" s="4"/>
      <c r="B4" s="35"/>
      <c r="C4" s="36"/>
      <c r="D4" s="5"/>
      <c r="E4" s="5"/>
      <c r="F4" s="5"/>
      <c r="G4" s="5"/>
      <c r="H4" s="5"/>
      <c r="I4" s="5"/>
      <c r="J4" s="5"/>
      <c r="K4" s="5"/>
      <c r="L4" s="329" t="s">
        <v>229</v>
      </c>
      <c r="M4" s="37"/>
    </row>
    <row r="5" spans="1:13" ht="15.75" customHeight="1">
      <c r="A5" s="4"/>
      <c r="B5" s="35"/>
      <c r="C5" s="36"/>
      <c r="D5" s="5"/>
      <c r="E5" s="5"/>
      <c r="F5" s="5"/>
      <c r="G5" s="5"/>
      <c r="H5" s="5"/>
      <c r="I5" s="5"/>
      <c r="J5" s="5"/>
      <c r="K5" s="37"/>
      <c r="L5" s="37"/>
      <c r="M5" s="5"/>
    </row>
    <row r="6" spans="1:13" ht="18.75" customHeight="1">
      <c r="A6" s="4"/>
      <c r="B6" s="344" t="s">
        <v>12</v>
      </c>
      <c r="C6" s="344"/>
      <c r="D6" s="344"/>
      <c r="E6" s="344"/>
      <c r="F6" s="344"/>
      <c r="G6" s="344"/>
      <c r="H6" s="344"/>
      <c r="I6" s="344"/>
      <c r="J6" s="344"/>
      <c r="K6" s="344"/>
      <c r="L6" s="344"/>
      <c r="M6" s="5"/>
    </row>
    <row r="7" spans="1:13" ht="12.95" customHeight="1">
      <c r="A7" s="4"/>
      <c r="B7" s="26"/>
      <c r="C7" s="38"/>
      <c r="D7" s="5"/>
      <c r="E7" s="5"/>
      <c r="F7" s="5"/>
      <c r="G7" s="5"/>
      <c r="H7" s="5"/>
      <c r="I7" s="5"/>
      <c r="J7" s="5"/>
      <c r="K7" s="39"/>
      <c r="L7" s="39"/>
      <c r="M7" s="5"/>
    </row>
    <row r="8" spans="1:13" ht="12.95" customHeight="1">
      <c r="A8" s="4"/>
      <c r="B8" s="40">
        <v>8.1</v>
      </c>
      <c r="C8" s="41"/>
      <c r="D8" s="368" t="s">
        <v>13</v>
      </c>
      <c r="E8" s="369"/>
      <c r="F8" s="369"/>
      <c r="G8" s="369"/>
      <c r="H8" s="369"/>
      <c r="I8" s="369"/>
      <c r="J8" s="369"/>
      <c r="K8" s="369"/>
      <c r="L8" s="369"/>
      <c r="M8" s="5"/>
    </row>
    <row r="9" spans="1:13" ht="12.95" customHeight="1">
      <c r="A9" s="4"/>
      <c r="B9" s="43"/>
      <c r="C9" s="41"/>
      <c r="D9" s="369"/>
      <c r="E9" s="369"/>
      <c r="F9" s="369"/>
      <c r="G9" s="369"/>
      <c r="H9" s="369"/>
      <c r="I9" s="369"/>
      <c r="J9" s="369"/>
      <c r="K9" s="369"/>
      <c r="L9" s="369"/>
      <c r="M9" s="5"/>
    </row>
    <row r="10" spans="1:13" ht="12.95" customHeight="1">
      <c r="A10" s="4"/>
      <c r="B10" s="43"/>
      <c r="C10" s="41"/>
      <c r="D10" s="369"/>
      <c r="E10" s="369"/>
      <c r="F10" s="369"/>
      <c r="G10" s="369"/>
      <c r="H10" s="369"/>
      <c r="I10" s="369"/>
      <c r="J10" s="369"/>
      <c r="K10" s="369"/>
      <c r="L10" s="369"/>
      <c r="M10" s="5"/>
    </row>
    <row r="11" spans="1:13" ht="12.95" customHeight="1">
      <c r="A11" s="4"/>
      <c r="B11" s="43"/>
      <c r="C11" s="41"/>
      <c r="D11" s="44"/>
      <c r="E11" s="44"/>
      <c r="F11" s="44"/>
      <c r="G11" s="44"/>
      <c r="H11" s="44"/>
      <c r="I11" s="44"/>
      <c r="J11" s="44"/>
      <c r="K11" s="44"/>
      <c r="L11" s="44"/>
      <c r="M11" s="5"/>
    </row>
    <row r="12" spans="1:13" ht="12.95" customHeight="1">
      <c r="A12" s="4"/>
      <c r="B12" s="5"/>
      <c r="C12" s="5"/>
      <c r="D12" s="330" t="s">
        <v>229</v>
      </c>
      <c r="E12" s="45"/>
      <c r="F12" s="42"/>
      <c r="G12" s="42"/>
      <c r="H12" s="42"/>
      <c r="I12" s="42"/>
      <c r="J12" s="350" t="s">
        <v>230</v>
      </c>
      <c r="K12" s="351"/>
      <c r="L12" s="351"/>
      <c r="M12" s="5"/>
    </row>
    <row r="13" spans="1:13" ht="12.95" customHeight="1">
      <c r="A13" s="4"/>
      <c r="B13" s="43"/>
      <c r="C13" s="41"/>
      <c r="D13" s="5"/>
      <c r="E13" s="42"/>
      <c r="F13" s="42"/>
      <c r="G13" s="42"/>
      <c r="H13" s="42"/>
      <c r="I13" s="42"/>
      <c r="J13" s="42"/>
      <c r="K13" s="46"/>
      <c r="L13" s="46"/>
      <c r="M13" s="5"/>
    </row>
    <row r="14" spans="1:13" ht="12.95" customHeight="1">
      <c r="A14" s="4"/>
      <c r="B14" s="47">
        <v>8.1999999999999993</v>
      </c>
      <c r="C14" s="41"/>
      <c r="D14" s="365" t="s">
        <v>14</v>
      </c>
      <c r="E14" s="366"/>
      <c r="F14" s="366"/>
      <c r="G14" s="366"/>
      <c r="H14" s="366"/>
      <c r="I14" s="366"/>
      <c r="J14" s="366"/>
      <c r="K14" s="366"/>
      <c r="L14" s="367"/>
      <c r="M14" s="5"/>
    </row>
    <row r="15" spans="1:13" ht="12.95" customHeight="1">
      <c r="A15" s="4"/>
      <c r="B15" s="43"/>
      <c r="C15" s="41"/>
      <c r="D15" s="366"/>
      <c r="E15" s="366"/>
      <c r="F15" s="366"/>
      <c r="G15" s="366"/>
      <c r="H15" s="366"/>
      <c r="I15" s="366"/>
      <c r="J15" s="366"/>
      <c r="K15" s="366"/>
      <c r="L15" s="367"/>
      <c r="M15" s="5"/>
    </row>
    <row r="16" spans="1:13" ht="12.95" customHeight="1">
      <c r="A16" s="4"/>
      <c r="B16" s="43"/>
      <c r="C16" s="41"/>
      <c r="D16" s="366"/>
      <c r="E16" s="366"/>
      <c r="F16" s="366"/>
      <c r="G16" s="366"/>
      <c r="H16" s="366"/>
      <c r="I16" s="366"/>
      <c r="J16" s="366"/>
      <c r="K16" s="366"/>
      <c r="L16" s="367"/>
      <c r="M16" s="5"/>
    </row>
    <row r="17" spans="1:13" ht="12.95" customHeight="1">
      <c r="A17" s="4"/>
      <c r="B17" s="43"/>
      <c r="C17" s="41"/>
      <c r="D17" s="44"/>
      <c r="E17" s="44"/>
      <c r="F17" s="44"/>
      <c r="G17" s="44"/>
      <c r="H17" s="44"/>
      <c r="I17" s="44"/>
      <c r="J17" s="44"/>
      <c r="K17" s="44"/>
      <c r="L17" s="44"/>
      <c r="M17" s="5"/>
    </row>
    <row r="18" spans="1:13" ht="12.95" customHeight="1">
      <c r="A18" s="4"/>
      <c r="B18" s="49"/>
      <c r="C18" s="50"/>
      <c r="D18" s="328" t="s">
        <v>229</v>
      </c>
      <c r="E18" s="42"/>
      <c r="F18" s="42"/>
      <c r="G18" s="42"/>
      <c r="H18" s="42"/>
      <c r="I18" s="42"/>
      <c r="J18" s="350" t="s">
        <v>231</v>
      </c>
      <c r="K18" s="351"/>
      <c r="L18" s="351"/>
      <c r="M18" s="5"/>
    </row>
    <row r="19" spans="1:13" ht="12.95" customHeight="1">
      <c r="A19" s="4"/>
      <c r="B19" s="43"/>
      <c r="C19" s="41"/>
      <c r="D19" s="42"/>
      <c r="E19" s="42"/>
      <c r="F19" s="42"/>
      <c r="G19" s="42"/>
      <c r="H19" s="42"/>
      <c r="I19" s="42"/>
      <c r="J19" s="42"/>
      <c r="K19" s="51"/>
      <c r="L19" s="51"/>
      <c r="M19" s="5"/>
    </row>
    <row r="20" spans="1:13" ht="12.95" customHeight="1">
      <c r="A20" s="4"/>
      <c r="B20" s="47">
        <f>B14+0.1</f>
        <v>8.2999999999999989</v>
      </c>
      <c r="C20" s="41"/>
      <c r="D20" s="365" t="s">
        <v>15</v>
      </c>
      <c r="E20" s="366"/>
      <c r="F20" s="366"/>
      <c r="G20" s="366"/>
      <c r="H20" s="366"/>
      <c r="I20" s="366"/>
      <c r="J20" s="366"/>
      <c r="K20" s="366"/>
      <c r="L20" s="366"/>
      <c r="M20" s="5"/>
    </row>
    <row r="21" spans="1:13" ht="12.95" customHeight="1">
      <c r="A21" s="4"/>
      <c r="B21" s="47"/>
      <c r="C21" s="41"/>
      <c r="D21" s="366"/>
      <c r="E21" s="366"/>
      <c r="F21" s="366"/>
      <c r="G21" s="366"/>
      <c r="H21" s="366"/>
      <c r="I21" s="366"/>
      <c r="J21" s="366"/>
      <c r="K21" s="366"/>
      <c r="L21" s="366"/>
      <c r="M21" s="5"/>
    </row>
    <row r="22" spans="1:13" ht="12.95" customHeight="1">
      <c r="A22" s="4"/>
      <c r="B22" s="47"/>
      <c r="C22" s="41"/>
      <c r="D22" s="353"/>
      <c r="E22" s="353"/>
      <c r="F22" s="353"/>
      <c r="G22" s="353"/>
      <c r="H22" s="353"/>
      <c r="I22" s="353"/>
      <c r="J22" s="353"/>
      <c r="K22" s="353"/>
      <c r="L22" s="366"/>
      <c r="M22" s="5"/>
    </row>
    <row r="23" spans="1:13" ht="12.95" customHeight="1">
      <c r="A23" s="4"/>
      <c r="B23" s="47"/>
      <c r="C23" s="41"/>
      <c r="D23" s="44"/>
      <c r="E23" s="44"/>
      <c r="F23" s="44"/>
      <c r="G23" s="44"/>
      <c r="H23" s="44"/>
      <c r="I23" s="44"/>
      <c r="J23" s="44"/>
      <c r="K23" s="44"/>
      <c r="L23" s="53"/>
      <c r="M23" s="5"/>
    </row>
    <row r="24" spans="1:13" ht="12.95" customHeight="1">
      <c r="A24" s="4"/>
      <c r="B24" s="54"/>
      <c r="C24" s="50"/>
      <c r="D24" s="328" t="s">
        <v>229</v>
      </c>
      <c r="E24" s="55"/>
      <c r="F24" s="55"/>
      <c r="G24" s="55"/>
      <c r="H24" s="55"/>
      <c r="I24" s="55"/>
      <c r="J24" s="350" t="s">
        <v>232</v>
      </c>
      <c r="K24" s="351"/>
      <c r="L24" s="351"/>
      <c r="M24" s="5"/>
    </row>
    <row r="25" spans="1:13" ht="12.95" customHeight="1">
      <c r="A25" s="4"/>
      <c r="B25" s="47"/>
      <c r="C25" s="41"/>
      <c r="D25" s="53"/>
      <c r="E25" s="53"/>
      <c r="F25" s="53"/>
      <c r="G25" s="53"/>
      <c r="H25" s="53"/>
      <c r="I25" s="53"/>
      <c r="J25" s="53"/>
      <c r="K25" s="56"/>
      <c r="L25" s="56"/>
      <c r="M25" s="5"/>
    </row>
    <row r="26" spans="1:13" ht="12.95" customHeight="1">
      <c r="A26" s="4"/>
      <c r="B26" s="47">
        <f>B20+0.1</f>
        <v>8.3999999999999986</v>
      </c>
      <c r="C26" s="41"/>
      <c r="D26" s="370" t="s">
        <v>190</v>
      </c>
      <c r="E26" s="371"/>
      <c r="F26" s="371"/>
      <c r="G26" s="371"/>
      <c r="H26" s="371"/>
      <c r="I26" s="371"/>
      <c r="J26" s="371"/>
      <c r="K26" s="371"/>
      <c r="L26" s="371"/>
      <c r="M26" s="57"/>
    </row>
    <row r="27" spans="1:13" ht="12.95" customHeight="1">
      <c r="A27" s="4"/>
      <c r="B27" s="47"/>
      <c r="C27" s="41"/>
      <c r="D27" s="371"/>
      <c r="E27" s="371"/>
      <c r="F27" s="371"/>
      <c r="G27" s="371"/>
      <c r="H27" s="371"/>
      <c r="I27" s="371"/>
      <c r="J27" s="371"/>
      <c r="K27" s="371"/>
      <c r="L27" s="371"/>
      <c r="M27" s="57"/>
    </row>
    <row r="28" spans="1:13" ht="12.95" customHeight="1">
      <c r="A28" s="4"/>
      <c r="B28" s="47"/>
      <c r="C28" s="41"/>
      <c r="D28" s="57"/>
      <c r="E28" s="57"/>
      <c r="F28" s="57"/>
      <c r="G28" s="57"/>
      <c r="H28" s="57"/>
      <c r="I28" s="57"/>
      <c r="J28" s="57"/>
      <c r="K28" s="57"/>
      <c r="L28" s="57"/>
      <c r="M28" s="57"/>
    </row>
    <row r="29" spans="1:13" ht="12.95" customHeight="1">
      <c r="A29" s="4"/>
      <c r="B29" s="54"/>
      <c r="C29" s="50"/>
      <c r="D29" s="328" t="s">
        <v>229</v>
      </c>
      <c r="E29" s="44"/>
      <c r="F29" s="44"/>
      <c r="G29" s="44"/>
      <c r="H29" s="44"/>
      <c r="I29" s="44"/>
      <c r="J29" s="350" t="s">
        <v>233</v>
      </c>
      <c r="K29" s="351"/>
      <c r="L29" s="351"/>
      <c r="M29" s="5"/>
    </row>
    <row r="30" spans="1:13" ht="12.95" customHeight="1">
      <c r="A30" s="4"/>
      <c r="B30" s="47"/>
      <c r="C30" s="41"/>
      <c r="D30" s="42"/>
      <c r="E30" s="42"/>
      <c r="F30" s="42"/>
      <c r="G30" s="42"/>
      <c r="H30" s="42"/>
      <c r="I30" s="42"/>
      <c r="J30" s="42"/>
      <c r="K30" s="42"/>
      <c r="L30" s="42"/>
      <c r="M30" s="5"/>
    </row>
    <row r="31" spans="1:13" ht="12.95" customHeight="1">
      <c r="A31" s="4"/>
      <c r="B31" s="58">
        <v>8.5</v>
      </c>
      <c r="C31" s="44"/>
      <c r="D31" s="352" t="s">
        <v>16</v>
      </c>
      <c r="E31" s="353"/>
      <c r="F31" s="353"/>
      <c r="G31" s="353"/>
      <c r="H31" s="353"/>
      <c r="I31" s="353"/>
      <c r="J31" s="353"/>
      <c r="K31" s="353"/>
      <c r="L31" s="353"/>
      <c r="M31" s="5"/>
    </row>
    <row r="32" spans="1:13" ht="12.95" customHeight="1">
      <c r="A32" s="4"/>
      <c r="B32" s="44"/>
      <c r="C32" s="44"/>
      <c r="D32" s="353"/>
      <c r="E32" s="353"/>
      <c r="F32" s="353"/>
      <c r="G32" s="353"/>
      <c r="H32" s="353"/>
      <c r="I32" s="353"/>
      <c r="J32" s="353"/>
      <c r="K32" s="353"/>
      <c r="L32" s="353"/>
      <c r="M32" s="5"/>
    </row>
    <row r="33" spans="1:13" ht="12.95" customHeight="1">
      <c r="A33" s="4"/>
      <c r="B33" s="44"/>
      <c r="C33" s="44"/>
      <c r="D33" s="59"/>
      <c r="E33" s="60"/>
      <c r="F33" s="60"/>
      <c r="G33" s="60"/>
      <c r="H33" s="59"/>
      <c r="I33" s="59"/>
      <c r="J33" s="59"/>
      <c r="K33" s="59"/>
      <c r="L33" s="59"/>
      <c r="M33" s="5"/>
    </row>
    <row r="34" spans="1:13" ht="12.95" customHeight="1">
      <c r="A34" s="4"/>
      <c r="B34" s="61"/>
      <c r="C34" s="43"/>
      <c r="D34" s="41"/>
      <c r="E34" s="62" t="s">
        <v>17</v>
      </c>
      <c r="F34" s="63">
        <v>2000</v>
      </c>
      <c r="G34" s="62" t="s">
        <v>18</v>
      </c>
      <c r="H34" s="59"/>
      <c r="I34" s="59"/>
      <c r="J34" s="59"/>
      <c r="K34" s="61"/>
      <c r="L34" s="61"/>
      <c r="M34" s="5"/>
    </row>
    <row r="35" spans="1:13" ht="12.95" customHeight="1">
      <c r="A35" s="4"/>
      <c r="B35" s="61"/>
      <c r="C35" s="43"/>
      <c r="D35" s="41"/>
      <c r="E35" s="64" t="s">
        <v>19</v>
      </c>
      <c r="F35" s="65">
        <v>284761</v>
      </c>
      <c r="G35" s="65">
        <v>531376</v>
      </c>
      <c r="H35" s="59"/>
      <c r="I35" s="59"/>
      <c r="J35" s="59"/>
      <c r="K35" s="61"/>
      <c r="L35" s="61"/>
      <c r="M35" s="5"/>
    </row>
    <row r="36" spans="1:13" ht="12.95" customHeight="1">
      <c r="A36" s="4"/>
      <c r="B36" s="61"/>
      <c r="C36" s="43"/>
      <c r="D36" s="41"/>
      <c r="E36" s="66" t="s">
        <v>20</v>
      </c>
      <c r="F36" s="67">
        <v>194531</v>
      </c>
      <c r="G36" s="67">
        <v>352251</v>
      </c>
      <c r="H36" s="59"/>
      <c r="I36" s="59"/>
      <c r="J36" s="59"/>
      <c r="K36" s="61"/>
      <c r="L36" s="61"/>
      <c r="M36" s="5"/>
    </row>
    <row r="37" spans="1:13" ht="12.95" customHeight="1">
      <c r="A37" s="4"/>
      <c r="B37" s="61"/>
      <c r="C37" s="43"/>
      <c r="D37" s="41"/>
      <c r="E37" s="68" t="s">
        <v>21</v>
      </c>
      <c r="F37" s="69">
        <v>46999</v>
      </c>
      <c r="G37" s="69">
        <v>91167</v>
      </c>
      <c r="H37" s="59"/>
      <c r="I37" s="59"/>
      <c r="J37" s="59"/>
      <c r="K37" s="61"/>
      <c r="L37" s="61"/>
      <c r="M37" s="5"/>
    </row>
    <row r="38" spans="1:13" ht="12.95" customHeight="1">
      <c r="A38" s="4"/>
      <c r="B38" s="61"/>
      <c r="C38" s="43"/>
      <c r="D38" s="41"/>
      <c r="E38" s="66" t="s">
        <v>22</v>
      </c>
      <c r="F38" s="67">
        <v>41287</v>
      </c>
      <c r="G38" s="67">
        <v>157355</v>
      </c>
      <c r="H38" s="59"/>
      <c r="I38" s="59"/>
      <c r="J38" s="59"/>
      <c r="K38" s="61"/>
      <c r="L38" s="61"/>
      <c r="M38" s="5"/>
    </row>
    <row r="39" spans="1:13" ht="12.95" customHeight="1">
      <c r="A39" s="4"/>
      <c r="B39" s="61"/>
      <c r="C39" s="43"/>
      <c r="D39" s="41"/>
      <c r="E39" s="68" t="s">
        <v>23</v>
      </c>
      <c r="F39" s="69">
        <v>45822</v>
      </c>
      <c r="G39" s="69">
        <v>83538</v>
      </c>
      <c r="H39" s="59"/>
      <c r="I39" s="59"/>
      <c r="J39" s="59"/>
      <c r="K39" s="61"/>
      <c r="L39" s="61"/>
      <c r="M39" s="5"/>
    </row>
    <row r="40" spans="1:13" ht="12.95" customHeight="1">
      <c r="A40" s="4"/>
      <c r="B40" s="61"/>
      <c r="C40" s="43"/>
      <c r="D40" s="41"/>
      <c r="E40" s="70" t="s">
        <v>24</v>
      </c>
      <c r="F40" s="71">
        <v>43878</v>
      </c>
      <c r="G40" s="71">
        <v>152935</v>
      </c>
      <c r="H40" s="59"/>
      <c r="I40" s="59"/>
      <c r="J40" s="59"/>
      <c r="K40" s="61"/>
      <c r="L40" s="61"/>
      <c r="M40" s="5"/>
    </row>
    <row r="41" spans="1:13" ht="12.95" customHeight="1">
      <c r="A41" s="4"/>
      <c r="B41" s="61"/>
      <c r="C41" s="43"/>
      <c r="D41" s="41"/>
      <c r="E41" s="347" t="s">
        <v>25</v>
      </c>
      <c r="F41" s="348"/>
      <c r="G41" s="348"/>
      <c r="H41" s="72"/>
      <c r="I41" s="72"/>
      <c r="J41" s="72"/>
      <c r="K41" s="59"/>
      <c r="L41" s="59"/>
      <c r="M41" s="59"/>
    </row>
    <row r="42" spans="1:13" ht="12.95" customHeight="1">
      <c r="A42" s="4"/>
      <c r="B42" s="61"/>
      <c r="C42" s="43"/>
      <c r="D42" s="41"/>
      <c r="E42" s="349"/>
      <c r="F42" s="349"/>
      <c r="G42" s="349"/>
      <c r="H42" s="72"/>
      <c r="I42" s="72"/>
      <c r="J42" s="72"/>
      <c r="K42" s="59"/>
      <c r="L42" s="59"/>
      <c r="M42" s="59"/>
    </row>
    <row r="43" spans="1:13" ht="12.95" customHeight="1">
      <c r="A43" s="4"/>
      <c r="B43" s="44"/>
      <c r="C43" s="44"/>
      <c r="D43" s="59"/>
      <c r="E43" s="349"/>
      <c r="F43" s="349"/>
      <c r="G43" s="349"/>
      <c r="H43" s="59"/>
      <c r="I43" s="59"/>
      <c r="J43" s="59"/>
      <c r="K43" s="59"/>
      <c r="L43" s="59"/>
      <c r="M43" s="5"/>
    </row>
    <row r="44" spans="1:13" ht="12.95" customHeight="1">
      <c r="A44" s="4"/>
      <c r="B44" s="49"/>
      <c r="C44" s="50"/>
      <c r="D44" s="328" t="s">
        <v>229</v>
      </c>
      <c r="E44" s="73"/>
      <c r="F44" s="73"/>
      <c r="G44" s="73"/>
      <c r="H44" s="73"/>
      <c r="I44" s="73"/>
      <c r="J44" s="350" t="s">
        <v>234</v>
      </c>
      <c r="K44" s="351"/>
      <c r="L44" s="351"/>
      <c r="M44" s="5"/>
    </row>
    <row r="45" spans="1:13" ht="12.95" customHeight="1">
      <c r="A45" s="4"/>
      <c r="B45" s="44"/>
      <c r="C45" s="44"/>
      <c r="D45" s="5"/>
      <c r="E45" s="5"/>
      <c r="F45" s="5"/>
      <c r="G45" s="5"/>
      <c r="H45" s="5"/>
      <c r="I45" s="5"/>
      <c r="J45" s="380"/>
      <c r="K45" s="380"/>
      <c r="L45" s="380"/>
      <c r="M45" s="5"/>
    </row>
    <row r="46" spans="1:13" ht="12.95" customHeight="1">
      <c r="A46" s="4"/>
      <c r="B46" s="58">
        <f>B31+0.1</f>
        <v>8.6</v>
      </c>
      <c r="C46" s="44"/>
      <c r="D46" s="134" t="s">
        <v>26</v>
      </c>
      <c r="E46" s="5"/>
      <c r="F46" s="74"/>
      <c r="G46" s="74"/>
      <c r="H46" s="74"/>
      <c r="I46" s="74"/>
      <c r="J46" s="74"/>
      <c r="K46" s="74"/>
      <c r="L46" s="74"/>
      <c r="M46" s="5"/>
    </row>
    <row r="47" spans="1:13" ht="12.95" customHeight="1">
      <c r="A47" s="4"/>
      <c r="B47" s="44"/>
      <c r="C47" s="44"/>
      <c r="D47" s="74"/>
      <c r="E47" s="5"/>
      <c r="F47" s="74"/>
      <c r="G47" s="74"/>
      <c r="H47" s="74"/>
      <c r="I47" s="74"/>
      <c r="J47" s="74"/>
      <c r="K47" s="74"/>
      <c r="L47" s="74"/>
      <c r="M47" s="5"/>
    </row>
    <row r="48" spans="1:13" ht="12.95" customHeight="1">
      <c r="A48" s="4"/>
      <c r="B48" s="44"/>
      <c r="C48" s="44"/>
      <c r="D48" s="306"/>
      <c r="E48" s="306"/>
      <c r="F48" s="306"/>
      <c r="G48" s="74"/>
      <c r="H48" s="74"/>
      <c r="I48" s="74"/>
      <c r="J48" s="74"/>
      <c r="K48" s="74"/>
      <c r="L48" s="74"/>
      <c r="M48" s="5"/>
    </row>
    <row r="49" spans="1:13" ht="12.95" customHeight="1">
      <c r="A49" s="4"/>
      <c r="B49" s="44"/>
      <c r="C49" s="44"/>
      <c r="D49" s="352" t="s">
        <v>27</v>
      </c>
      <c r="E49" s="353"/>
      <c r="F49" s="353"/>
      <c r="G49" s="353"/>
      <c r="H49" s="353"/>
      <c r="I49" s="353"/>
      <c r="J49" s="353"/>
      <c r="K49" s="353"/>
      <c r="L49" s="353"/>
      <c r="M49" s="5"/>
    </row>
    <row r="50" spans="1:13" ht="12.95" customHeight="1">
      <c r="A50" s="4"/>
      <c r="B50" s="44"/>
      <c r="C50" s="44"/>
      <c r="D50" s="353"/>
      <c r="E50" s="353"/>
      <c r="F50" s="353"/>
      <c r="G50" s="353"/>
      <c r="H50" s="353"/>
      <c r="I50" s="353"/>
      <c r="J50" s="353"/>
      <c r="K50" s="353"/>
      <c r="L50" s="353"/>
      <c r="M50" s="5"/>
    </row>
    <row r="51" spans="1:13" ht="12.95" customHeight="1">
      <c r="A51" s="4"/>
      <c r="B51" s="44"/>
      <c r="C51" s="44"/>
      <c r="D51" s="353"/>
      <c r="E51" s="353"/>
      <c r="F51" s="353"/>
      <c r="G51" s="353"/>
      <c r="H51" s="353"/>
      <c r="I51" s="353"/>
      <c r="J51" s="353"/>
      <c r="K51" s="353"/>
      <c r="L51" s="353"/>
      <c r="M51" s="5"/>
    </row>
    <row r="52" spans="1:13" ht="12.95" customHeight="1">
      <c r="A52" s="4"/>
      <c r="B52" s="44"/>
      <c r="C52" s="44"/>
      <c r="D52" s="353"/>
      <c r="E52" s="353"/>
      <c r="F52" s="353"/>
      <c r="G52" s="353"/>
      <c r="H52" s="353"/>
      <c r="I52" s="353"/>
      <c r="J52" s="353"/>
      <c r="K52" s="353"/>
      <c r="L52" s="353"/>
      <c r="M52" s="5"/>
    </row>
    <row r="53" spans="1:13" ht="12.95" customHeight="1">
      <c r="A53" s="4"/>
      <c r="B53" s="44"/>
      <c r="C53" s="44"/>
      <c r="D53" s="353"/>
      <c r="E53" s="353"/>
      <c r="F53" s="353"/>
      <c r="G53" s="353"/>
      <c r="H53" s="353"/>
      <c r="I53" s="353"/>
      <c r="J53" s="353"/>
      <c r="K53" s="353"/>
      <c r="L53" s="353"/>
      <c r="M53" s="5"/>
    </row>
    <row r="54" spans="1:13" ht="12.95" customHeight="1">
      <c r="A54" s="4"/>
      <c r="B54" s="44"/>
      <c r="C54" s="44"/>
      <c r="D54" s="74"/>
      <c r="E54" s="74"/>
      <c r="F54" s="74"/>
      <c r="G54" s="74"/>
      <c r="H54" s="74"/>
      <c r="I54" s="74"/>
      <c r="J54" s="74"/>
      <c r="K54" s="74"/>
      <c r="L54" s="74"/>
      <c r="M54" s="5"/>
    </row>
    <row r="55" spans="1:13" ht="12.95" customHeight="1">
      <c r="A55" s="4"/>
      <c r="B55" s="49"/>
      <c r="C55" s="50"/>
      <c r="D55" s="328" t="s">
        <v>229</v>
      </c>
      <c r="E55" s="75"/>
      <c r="F55" s="75"/>
      <c r="G55" s="75"/>
      <c r="H55" s="75"/>
      <c r="I55" s="75"/>
      <c r="J55" s="350" t="s">
        <v>235</v>
      </c>
      <c r="K55" s="351"/>
      <c r="L55" s="351"/>
      <c r="M55" s="5"/>
    </row>
    <row r="56" spans="1:13" ht="12.95" customHeight="1">
      <c r="A56" s="4"/>
      <c r="B56" s="44"/>
      <c r="C56" s="44"/>
      <c r="D56" s="5"/>
      <c r="E56" s="5"/>
      <c r="F56" s="5"/>
      <c r="G56" s="5"/>
      <c r="H56" s="5"/>
      <c r="I56" s="5"/>
      <c r="J56" s="5"/>
      <c r="K56" s="5"/>
      <c r="L56" s="362"/>
      <c r="M56" s="363"/>
    </row>
    <row r="57" spans="1:13" ht="12.95" customHeight="1">
      <c r="A57" s="4"/>
      <c r="B57" s="58">
        <f>B46+0.1</f>
        <v>8.6999999999999993</v>
      </c>
      <c r="C57" s="44"/>
      <c r="D57" s="352" t="s">
        <v>28</v>
      </c>
      <c r="E57" s="353"/>
      <c r="F57" s="353"/>
      <c r="G57" s="353"/>
      <c r="H57" s="353"/>
      <c r="I57" s="353"/>
      <c r="J57" s="353"/>
      <c r="K57" s="353"/>
      <c r="L57" s="353"/>
      <c r="M57" s="5"/>
    </row>
    <row r="58" spans="1:13" ht="12.95" customHeight="1">
      <c r="A58" s="4"/>
      <c r="B58" s="58"/>
      <c r="C58" s="44"/>
      <c r="D58" s="353"/>
      <c r="E58" s="353"/>
      <c r="F58" s="353"/>
      <c r="G58" s="353"/>
      <c r="H58" s="353"/>
      <c r="I58" s="353"/>
      <c r="J58" s="353"/>
      <c r="K58" s="353"/>
      <c r="L58" s="353"/>
      <c r="M58" s="5"/>
    </row>
    <row r="59" spans="1:13" ht="12.95" customHeight="1">
      <c r="A59" s="4"/>
      <c r="B59" s="58"/>
      <c r="C59" s="44"/>
      <c r="D59" s="77"/>
      <c r="E59" s="5"/>
      <c r="F59" s="74"/>
      <c r="G59" s="74"/>
      <c r="H59" s="74"/>
      <c r="I59" s="74"/>
      <c r="J59" s="74"/>
      <c r="K59" s="74"/>
      <c r="L59" s="74"/>
      <c r="M59" s="5"/>
    </row>
    <row r="60" spans="1:13" ht="12.95" customHeight="1">
      <c r="A60" s="4"/>
      <c r="B60" s="54"/>
      <c r="C60" s="50"/>
      <c r="D60" s="328" t="s">
        <v>229</v>
      </c>
      <c r="E60" s="33"/>
      <c r="F60" s="78"/>
      <c r="G60" s="78"/>
      <c r="H60" s="78"/>
      <c r="I60" s="78"/>
      <c r="J60" s="350" t="s">
        <v>236</v>
      </c>
      <c r="K60" s="351"/>
      <c r="L60" s="351"/>
      <c r="M60" s="5"/>
    </row>
    <row r="61" spans="1:13" ht="12.95" customHeight="1">
      <c r="A61" s="4"/>
      <c r="B61" s="58"/>
      <c r="C61" s="44"/>
      <c r="D61" s="77"/>
      <c r="E61" s="77"/>
      <c r="F61" s="74"/>
      <c r="G61" s="74"/>
      <c r="H61" s="74"/>
      <c r="I61" s="74"/>
      <c r="J61" s="74"/>
      <c r="K61" s="74"/>
      <c r="L61" s="74"/>
      <c r="M61" s="5"/>
    </row>
    <row r="62" spans="1:13" ht="12.95" customHeight="1">
      <c r="A62" s="4"/>
      <c r="B62" s="58">
        <v>8.8000000000000007</v>
      </c>
      <c r="C62" s="44"/>
      <c r="D62" s="352" t="s">
        <v>29</v>
      </c>
      <c r="E62" s="353"/>
      <c r="F62" s="353"/>
      <c r="G62" s="353"/>
      <c r="H62" s="353"/>
      <c r="I62" s="353"/>
      <c r="J62" s="353"/>
      <c r="K62" s="353"/>
      <c r="L62" s="353"/>
      <c r="M62" s="5"/>
    </row>
    <row r="63" spans="1:13" ht="12.95" customHeight="1">
      <c r="A63" s="4"/>
      <c r="B63" s="58"/>
      <c r="C63" s="44"/>
      <c r="D63" s="353"/>
      <c r="E63" s="353"/>
      <c r="F63" s="353"/>
      <c r="G63" s="353"/>
      <c r="H63" s="353"/>
      <c r="I63" s="353"/>
      <c r="J63" s="353"/>
      <c r="K63" s="353"/>
      <c r="L63" s="353"/>
      <c r="M63" s="5"/>
    </row>
    <row r="64" spans="1:13" ht="12.95" customHeight="1">
      <c r="A64" s="4"/>
      <c r="B64" s="58"/>
      <c r="C64" s="44"/>
      <c r="D64" s="353"/>
      <c r="E64" s="353"/>
      <c r="F64" s="353"/>
      <c r="G64" s="353"/>
      <c r="H64" s="353"/>
      <c r="I64" s="353"/>
      <c r="J64" s="353"/>
      <c r="K64" s="353"/>
      <c r="L64" s="353"/>
      <c r="M64" s="5"/>
    </row>
    <row r="65" spans="1:13" ht="12.95" customHeight="1">
      <c r="A65" s="4"/>
      <c r="B65" s="58"/>
      <c r="C65" s="44"/>
      <c r="D65" s="59"/>
      <c r="E65" s="59"/>
      <c r="F65" s="59"/>
      <c r="G65" s="59"/>
      <c r="H65" s="59"/>
      <c r="I65" s="59"/>
      <c r="J65" s="59"/>
      <c r="K65" s="59"/>
      <c r="L65" s="59"/>
      <c r="M65" s="5"/>
    </row>
    <row r="66" spans="1:13" ht="12.95" customHeight="1">
      <c r="A66" s="4"/>
      <c r="B66" s="58"/>
      <c r="C66" s="44"/>
      <c r="D66" s="59"/>
      <c r="E66" s="79"/>
      <c r="F66" s="79"/>
      <c r="G66" s="79"/>
      <c r="H66" s="79"/>
      <c r="I66" s="79"/>
      <c r="J66" s="79"/>
      <c r="K66" s="5"/>
      <c r="L66" s="59"/>
      <c r="M66" s="5"/>
    </row>
    <row r="67" spans="1:13" ht="12.95" customHeight="1">
      <c r="A67" s="4"/>
      <c r="B67" s="58"/>
      <c r="C67" s="44"/>
      <c r="D67" s="59"/>
      <c r="E67" s="354" t="s">
        <v>30</v>
      </c>
      <c r="F67" s="355"/>
      <c r="G67" s="355"/>
      <c r="H67" s="355"/>
      <c r="I67" s="355"/>
      <c r="J67" s="355"/>
      <c r="K67" s="81"/>
      <c r="L67" s="59"/>
      <c r="M67" s="5"/>
    </row>
    <row r="68" spans="1:13" ht="12.95" customHeight="1">
      <c r="A68" s="4"/>
      <c r="B68" s="58"/>
      <c r="C68" s="44"/>
      <c r="D68" s="59"/>
      <c r="E68" s="82"/>
      <c r="F68" s="83"/>
      <c r="G68" s="84" t="s">
        <v>31</v>
      </c>
      <c r="H68" s="84" t="s">
        <v>32</v>
      </c>
      <c r="I68" s="84" t="s">
        <v>33</v>
      </c>
      <c r="J68" s="82"/>
      <c r="K68" s="61"/>
      <c r="L68" s="59"/>
      <c r="M68" s="5"/>
    </row>
    <row r="69" spans="1:13" ht="12.95" customHeight="1">
      <c r="A69" s="4"/>
      <c r="B69" s="58"/>
      <c r="C69" s="44"/>
      <c r="D69" s="59"/>
      <c r="E69" s="85" t="s">
        <v>34</v>
      </c>
      <c r="F69" s="86"/>
      <c r="G69" s="87">
        <v>5.2600000000000001E-2</v>
      </c>
      <c r="H69" s="87">
        <v>3.1899999999999998E-2</v>
      </c>
      <c r="I69" s="87">
        <v>4.0599999999999997E-2</v>
      </c>
      <c r="J69" s="86"/>
      <c r="K69" s="61"/>
      <c r="L69" s="59"/>
      <c r="M69" s="5"/>
    </row>
    <row r="70" spans="1:13" ht="12.95" customHeight="1">
      <c r="A70" s="4"/>
      <c r="B70" s="58"/>
      <c r="C70" s="44"/>
      <c r="D70" s="59"/>
      <c r="E70" s="88" t="s">
        <v>35</v>
      </c>
      <c r="F70" s="89"/>
      <c r="G70" s="90">
        <v>5.5100000000000003E-2</v>
      </c>
      <c r="H70" s="90">
        <v>3.2300000000000002E-2</v>
      </c>
      <c r="I70" s="90">
        <v>4.9399999999999999E-2</v>
      </c>
      <c r="J70" s="89"/>
      <c r="K70" s="61"/>
      <c r="L70" s="59"/>
      <c r="M70" s="5"/>
    </row>
    <row r="71" spans="1:13" ht="12.95" customHeight="1">
      <c r="A71" s="4"/>
      <c r="B71" s="58"/>
      <c r="C71" s="44"/>
      <c r="D71" s="59"/>
      <c r="E71" s="85" t="s">
        <v>36</v>
      </c>
      <c r="F71" s="86"/>
      <c r="G71" s="87">
        <v>3.3799999999999997E-2</v>
      </c>
      <c r="H71" s="87">
        <v>2.8199999999999999E-2</v>
      </c>
      <c r="I71" s="87">
        <v>4.36E-2</v>
      </c>
      <c r="J71" s="5"/>
      <c r="K71" s="61"/>
      <c r="L71" s="59"/>
      <c r="M71" s="5"/>
    </row>
    <row r="72" spans="1:13" ht="12.95" customHeight="1">
      <c r="A72" s="4"/>
      <c r="B72" s="58"/>
      <c r="C72" s="44"/>
      <c r="D72" s="59"/>
      <c r="E72" s="91" t="s">
        <v>37</v>
      </c>
      <c r="F72" s="92"/>
      <c r="G72" s="93">
        <v>2.6800000000000001E-2</v>
      </c>
      <c r="H72" s="93">
        <v>2.3599999999999999E-2</v>
      </c>
      <c r="I72" s="93">
        <v>4.0899999999999999E-2</v>
      </c>
      <c r="J72" s="92"/>
      <c r="K72" s="61"/>
      <c r="L72" s="59"/>
      <c r="M72" s="5"/>
    </row>
    <row r="73" spans="1:13" ht="38.25" customHeight="1">
      <c r="A73" s="4"/>
      <c r="B73" s="58"/>
      <c r="C73" s="44"/>
      <c r="D73" s="59"/>
      <c r="E73" s="381" t="s">
        <v>38</v>
      </c>
      <c r="F73" s="382"/>
      <c r="G73" s="382"/>
      <c r="H73" s="382"/>
      <c r="I73" s="382"/>
      <c r="J73" s="382"/>
      <c r="K73" s="94"/>
      <c r="L73" s="59"/>
      <c r="M73" s="5"/>
    </row>
    <row r="74" spans="1:13" ht="12.95" customHeight="1">
      <c r="A74" s="4"/>
      <c r="B74" s="58"/>
      <c r="C74" s="44"/>
      <c r="D74" s="59"/>
      <c r="E74" s="59"/>
      <c r="F74" s="59"/>
      <c r="G74" s="59"/>
      <c r="H74" s="59"/>
      <c r="I74" s="59"/>
      <c r="J74" s="59"/>
      <c r="K74" s="59"/>
      <c r="L74" s="59"/>
      <c r="M74" s="5"/>
    </row>
    <row r="75" spans="1:13" ht="12.95" customHeight="1">
      <c r="A75" s="4"/>
      <c r="B75" s="49"/>
      <c r="C75" s="50"/>
      <c r="D75" s="328" t="s">
        <v>229</v>
      </c>
      <c r="E75" s="33"/>
      <c r="F75" s="78"/>
      <c r="G75" s="78"/>
      <c r="H75" s="78"/>
      <c r="I75" s="78"/>
      <c r="J75" s="350" t="s">
        <v>237</v>
      </c>
      <c r="K75" s="351"/>
      <c r="L75" s="351"/>
      <c r="M75" s="5"/>
    </row>
    <row r="76" spans="1:13" ht="12.95" customHeight="1">
      <c r="A76" s="4"/>
      <c r="B76" s="44"/>
      <c r="C76" s="44"/>
      <c r="D76" s="77"/>
      <c r="E76" s="77"/>
      <c r="F76" s="74"/>
      <c r="G76" s="74"/>
      <c r="H76" s="74"/>
      <c r="I76" s="74"/>
      <c r="J76" s="74"/>
      <c r="K76" s="74"/>
      <c r="L76" s="74"/>
      <c r="M76" s="5"/>
    </row>
    <row r="77" spans="1:13" ht="12.95" customHeight="1">
      <c r="A77" s="4"/>
      <c r="B77" s="95" t="s">
        <v>39</v>
      </c>
      <c r="C77" s="44"/>
      <c r="D77" s="352" t="s">
        <v>40</v>
      </c>
      <c r="E77" s="353"/>
      <c r="F77" s="353"/>
      <c r="G77" s="353"/>
      <c r="H77" s="353"/>
      <c r="I77" s="353"/>
      <c r="J77" s="353"/>
      <c r="K77" s="353"/>
      <c r="L77" s="353"/>
      <c r="M77" s="5"/>
    </row>
    <row r="78" spans="1:13" ht="12.95" customHeight="1">
      <c r="A78" s="4"/>
      <c r="B78" s="44"/>
      <c r="C78" s="44"/>
      <c r="D78" s="353"/>
      <c r="E78" s="353"/>
      <c r="F78" s="353"/>
      <c r="G78" s="353"/>
      <c r="H78" s="353"/>
      <c r="I78" s="353"/>
      <c r="J78" s="353"/>
      <c r="K78" s="353"/>
      <c r="L78" s="353"/>
      <c r="M78" s="5"/>
    </row>
    <row r="79" spans="1:13" ht="12.95" customHeight="1">
      <c r="A79" s="4"/>
      <c r="B79" s="44"/>
      <c r="C79" s="44"/>
      <c r="D79" s="59"/>
      <c r="E79" s="60"/>
      <c r="F79" s="60"/>
      <c r="G79" s="60"/>
      <c r="H79" s="60"/>
      <c r="I79" s="59"/>
      <c r="J79" s="59"/>
      <c r="K79" s="59"/>
      <c r="L79" s="59"/>
      <c r="M79" s="5"/>
    </row>
    <row r="80" spans="1:13" ht="12.95" customHeight="1">
      <c r="A80" s="4"/>
      <c r="B80" s="44"/>
      <c r="C80" s="44"/>
      <c r="D80" s="59"/>
      <c r="E80" s="354" t="s">
        <v>41</v>
      </c>
      <c r="F80" s="355"/>
      <c r="G80" s="355"/>
      <c r="H80" s="355"/>
      <c r="I80" s="59"/>
      <c r="J80" s="59"/>
      <c r="K80" s="61"/>
      <c r="L80" s="61"/>
      <c r="M80" s="5"/>
    </row>
    <row r="81" spans="1:13" ht="12.95" customHeight="1">
      <c r="A81" s="4"/>
      <c r="B81" s="44"/>
      <c r="C81" s="44"/>
      <c r="D81" s="59"/>
      <c r="E81" s="96" t="s">
        <v>34</v>
      </c>
      <c r="F81" s="97"/>
      <c r="G81" s="97"/>
      <c r="H81" s="98">
        <v>-3.5999999999999999E-3</v>
      </c>
      <c r="I81" s="59"/>
      <c r="J81" s="59"/>
      <c r="K81" s="61"/>
      <c r="L81" s="61"/>
      <c r="M81" s="5"/>
    </row>
    <row r="82" spans="1:13" ht="12.95" customHeight="1">
      <c r="A82" s="4"/>
      <c r="B82" s="44"/>
      <c r="C82" s="44"/>
      <c r="D82" s="59"/>
      <c r="E82" s="99" t="s">
        <v>35</v>
      </c>
      <c r="F82" s="100"/>
      <c r="G82" s="100"/>
      <c r="H82" s="90">
        <v>2.3699999999999999E-2</v>
      </c>
      <c r="I82" s="59"/>
      <c r="J82" s="59"/>
      <c r="K82" s="61"/>
      <c r="L82" s="61"/>
      <c r="M82" s="5"/>
    </row>
    <row r="83" spans="1:13" ht="12.95" customHeight="1">
      <c r="A83" s="4"/>
      <c r="B83" s="44"/>
      <c r="C83" s="44"/>
      <c r="D83" s="59"/>
      <c r="E83" s="101" t="s">
        <v>36</v>
      </c>
      <c r="F83" s="102"/>
      <c r="G83" s="102"/>
      <c r="H83" s="87">
        <v>5.7999999999999996E-3</v>
      </c>
      <c r="I83" s="59"/>
      <c r="J83" s="59"/>
      <c r="K83" s="61"/>
      <c r="L83" s="61"/>
      <c r="M83" s="5"/>
    </row>
    <row r="84" spans="1:13" ht="12.95" customHeight="1">
      <c r="A84" s="4"/>
      <c r="B84" s="44"/>
      <c r="C84" s="44"/>
      <c r="D84" s="59"/>
      <c r="E84" s="103" t="s">
        <v>37</v>
      </c>
      <c r="F84" s="104"/>
      <c r="G84" s="104"/>
      <c r="H84" s="93">
        <v>8.9999999999999993E-3</v>
      </c>
      <c r="I84" s="59"/>
      <c r="J84" s="59"/>
      <c r="K84" s="61"/>
      <c r="L84" s="61"/>
      <c r="M84" s="5"/>
    </row>
    <row r="85" spans="1:13" ht="12.95" customHeight="1">
      <c r="A85" s="4"/>
      <c r="B85" s="44"/>
      <c r="C85" s="44"/>
      <c r="D85" s="59"/>
      <c r="E85" s="83"/>
      <c r="F85" s="83"/>
      <c r="G85" s="83"/>
      <c r="H85" s="105"/>
      <c r="I85" s="59"/>
      <c r="J85" s="59"/>
      <c r="K85" s="59"/>
      <c r="L85" s="61"/>
      <c r="M85" s="5"/>
    </row>
    <row r="86" spans="1:13" ht="12.95" customHeight="1">
      <c r="A86" s="4"/>
      <c r="B86" s="44"/>
      <c r="C86" s="44"/>
      <c r="D86" s="59"/>
      <c r="E86" s="376" t="s">
        <v>42</v>
      </c>
      <c r="F86" s="377"/>
      <c r="G86" s="377"/>
      <c r="H86" s="377"/>
      <c r="I86" s="59"/>
      <c r="J86" s="59"/>
      <c r="K86" s="59"/>
      <c r="L86" s="61"/>
      <c r="M86" s="5"/>
    </row>
    <row r="87" spans="1:13" ht="15.75" customHeight="1">
      <c r="A87" s="4"/>
      <c r="B87" s="44"/>
      <c r="C87" s="44"/>
      <c r="D87" s="59"/>
      <c r="E87" s="377"/>
      <c r="F87" s="377"/>
      <c r="G87" s="377"/>
      <c r="H87" s="377"/>
      <c r="I87" s="59"/>
      <c r="J87" s="59"/>
      <c r="K87" s="59"/>
      <c r="L87" s="61"/>
      <c r="M87" s="5"/>
    </row>
    <row r="88" spans="1:13" ht="12.95" customHeight="1">
      <c r="A88" s="4"/>
      <c r="B88" s="44"/>
      <c r="C88" s="44"/>
      <c r="D88" s="77"/>
      <c r="E88" s="377"/>
      <c r="F88" s="377"/>
      <c r="G88" s="377"/>
      <c r="H88" s="377"/>
      <c r="I88" s="74"/>
      <c r="J88" s="74"/>
      <c r="K88" s="74"/>
      <c r="L88" s="61"/>
      <c r="M88" s="5"/>
    </row>
    <row r="89" spans="1:13" ht="12.95" customHeight="1">
      <c r="A89" s="4"/>
      <c r="B89" s="44"/>
      <c r="C89" s="44"/>
      <c r="D89" s="77"/>
      <c r="E89" s="77"/>
      <c r="F89" s="94"/>
      <c r="G89" s="94"/>
      <c r="H89" s="94"/>
      <c r="I89" s="74"/>
      <c r="J89" s="74"/>
      <c r="K89" s="74"/>
      <c r="L89" s="74"/>
      <c r="M89" s="5"/>
    </row>
    <row r="90" spans="1:13" ht="12.95" customHeight="1">
      <c r="A90" s="4"/>
      <c r="B90" s="49"/>
      <c r="C90" s="50"/>
      <c r="D90" s="328" t="s">
        <v>229</v>
      </c>
      <c r="E90" s="33"/>
      <c r="F90" s="78"/>
      <c r="G90" s="78"/>
      <c r="H90" s="78"/>
      <c r="I90" s="78"/>
      <c r="J90" s="350" t="s">
        <v>238</v>
      </c>
      <c r="K90" s="351"/>
      <c r="L90" s="351"/>
      <c r="M90" s="5"/>
    </row>
    <row r="91" spans="1:13" ht="12.95" customHeight="1">
      <c r="A91" s="4"/>
      <c r="B91" s="44"/>
      <c r="C91" s="44"/>
      <c r="D91" s="77"/>
      <c r="E91" s="77"/>
      <c r="F91" s="74"/>
      <c r="G91" s="74"/>
      <c r="H91" s="74"/>
      <c r="I91" s="74"/>
      <c r="J91" s="76"/>
      <c r="K91" s="76"/>
      <c r="L91" s="76"/>
      <c r="M91" s="5"/>
    </row>
    <row r="92" spans="1:13" ht="12.95" customHeight="1">
      <c r="A92" s="4"/>
      <c r="B92" s="106">
        <v>8.1</v>
      </c>
      <c r="C92" s="44"/>
      <c r="D92" s="352" t="s">
        <v>43</v>
      </c>
      <c r="E92" s="353"/>
      <c r="F92" s="353"/>
      <c r="G92" s="353"/>
      <c r="H92" s="353"/>
      <c r="I92" s="353"/>
      <c r="J92" s="353"/>
      <c r="K92" s="353"/>
      <c r="L92" s="353"/>
      <c r="M92" s="5"/>
    </row>
    <row r="93" spans="1:13" ht="12.95" customHeight="1">
      <c r="A93" s="4"/>
      <c r="B93" s="44"/>
      <c r="C93" s="44"/>
      <c r="D93" s="353"/>
      <c r="E93" s="353"/>
      <c r="F93" s="353"/>
      <c r="G93" s="353"/>
      <c r="H93" s="353"/>
      <c r="I93" s="353"/>
      <c r="J93" s="353"/>
      <c r="K93" s="353"/>
      <c r="L93" s="353"/>
      <c r="M93" s="5"/>
    </row>
    <row r="94" spans="1:13" ht="12.95" customHeight="1">
      <c r="A94" s="4"/>
      <c r="B94" s="44"/>
      <c r="C94" s="44"/>
      <c r="D94" s="353"/>
      <c r="E94" s="353"/>
      <c r="F94" s="353"/>
      <c r="G94" s="353"/>
      <c r="H94" s="353"/>
      <c r="I94" s="353"/>
      <c r="J94" s="353"/>
      <c r="K94" s="353"/>
      <c r="L94" s="353"/>
      <c r="M94" s="5"/>
    </row>
    <row r="95" spans="1:13" ht="18" customHeight="1">
      <c r="A95" s="4"/>
      <c r="B95" s="44"/>
      <c r="C95" s="44"/>
      <c r="D95" s="353"/>
      <c r="E95" s="353"/>
      <c r="F95" s="353"/>
      <c r="G95" s="353"/>
      <c r="H95" s="353"/>
      <c r="I95" s="353"/>
      <c r="J95" s="353"/>
      <c r="K95" s="353"/>
      <c r="L95" s="353"/>
      <c r="M95" s="5"/>
    </row>
    <row r="96" spans="1:13" ht="12.95" customHeight="1">
      <c r="A96" s="4"/>
      <c r="B96" s="44"/>
      <c r="C96" s="44"/>
      <c r="D96" s="352" t="s">
        <v>44</v>
      </c>
      <c r="E96" s="353"/>
      <c r="F96" s="353"/>
      <c r="G96" s="353"/>
      <c r="H96" s="353"/>
      <c r="I96" s="353"/>
      <c r="J96" s="353"/>
      <c r="K96" s="353"/>
      <c r="L96" s="353"/>
      <c r="M96" s="5"/>
    </row>
    <row r="97" spans="1:13" ht="12.95" customHeight="1">
      <c r="A97" s="4"/>
      <c r="B97" s="44"/>
      <c r="C97" s="44"/>
      <c r="D97" s="353"/>
      <c r="E97" s="353"/>
      <c r="F97" s="353"/>
      <c r="G97" s="353"/>
      <c r="H97" s="353"/>
      <c r="I97" s="353"/>
      <c r="J97" s="353"/>
      <c r="K97" s="353"/>
      <c r="L97" s="353"/>
      <c r="M97" s="76"/>
    </row>
    <row r="98" spans="1:13" ht="12.95" customHeight="1">
      <c r="A98" s="4"/>
      <c r="B98" s="44"/>
      <c r="C98" s="44"/>
      <c r="D98" s="353"/>
      <c r="E98" s="353"/>
      <c r="F98" s="353"/>
      <c r="G98" s="353"/>
      <c r="H98" s="353"/>
      <c r="I98" s="353"/>
      <c r="J98" s="353"/>
      <c r="K98" s="353"/>
      <c r="L98" s="353"/>
      <c r="M98" s="76"/>
    </row>
    <row r="99" spans="1:13" ht="12.95" customHeight="1">
      <c r="A99" s="4"/>
      <c r="B99" s="44"/>
      <c r="C99" s="44"/>
      <c r="D99" s="5"/>
      <c r="E99" s="5"/>
      <c r="F99" s="5"/>
      <c r="G99" s="5"/>
      <c r="H99" s="5"/>
      <c r="I99" s="5"/>
      <c r="J99" s="5"/>
      <c r="K99" s="5"/>
      <c r="L99" s="5"/>
      <c r="M99" s="5"/>
    </row>
    <row r="100" spans="1:13" ht="12.95" customHeight="1">
      <c r="A100" s="4"/>
      <c r="B100" s="49"/>
      <c r="C100" s="50"/>
      <c r="D100" s="328" t="s">
        <v>229</v>
      </c>
      <c r="E100" s="33"/>
      <c r="F100" s="78"/>
      <c r="G100" s="78"/>
      <c r="H100" s="78"/>
      <c r="I100" s="78"/>
      <c r="J100" s="350" t="s">
        <v>239</v>
      </c>
      <c r="K100" s="351"/>
      <c r="L100" s="351"/>
      <c r="M100" s="5"/>
    </row>
    <row r="101" spans="1:13" ht="12.95" customHeight="1">
      <c r="A101" s="4"/>
      <c r="B101" s="44"/>
      <c r="C101" s="44"/>
      <c r="D101" s="77"/>
      <c r="E101" s="77"/>
      <c r="F101" s="74"/>
      <c r="G101" s="74"/>
      <c r="H101" s="74"/>
      <c r="I101" s="74"/>
      <c r="J101" s="76"/>
      <c r="K101" s="76"/>
      <c r="L101" s="76"/>
      <c r="M101" s="5"/>
    </row>
    <row r="102" spans="1:13" ht="12.95" customHeight="1">
      <c r="A102" s="4"/>
      <c r="B102" s="106">
        <v>8.11</v>
      </c>
      <c r="C102" s="44"/>
      <c r="D102" s="352" t="s">
        <v>174</v>
      </c>
      <c r="E102" s="353"/>
      <c r="F102" s="353"/>
      <c r="G102" s="353"/>
      <c r="H102" s="353"/>
      <c r="I102" s="353"/>
      <c r="J102" s="353"/>
      <c r="K102" s="353"/>
      <c r="L102" s="353"/>
      <c r="M102" s="5"/>
    </row>
    <row r="103" spans="1:13" ht="12.95" customHeight="1">
      <c r="A103" s="4"/>
      <c r="B103" s="44"/>
      <c r="C103" s="44"/>
      <c r="D103" s="353"/>
      <c r="E103" s="353"/>
      <c r="F103" s="353"/>
      <c r="G103" s="353"/>
      <c r="H103" s="353"/>
      <c r="I103" s="353"/>
      <c r="J103" s="353"/>
      <c r="K103" s="353"/>
      <c r="L103" s="353"/>
      <c r="M103" s="5"/>
    </row>
    <row r="104" spans="1:13" ht="12.95" customHeight="1">
      <c r="A104" s="4"/>
      <c r="B104" s="44"/>
      <c r="C104" s="44"/>
      <c r="D104" s="59"/>
      <c r="E104" s="60"/>
      <c r="F104" s="60"/>
      <c r="G104" s="60"/>
      <c r="H104" s="60"/>
      <c r="I104" s="60"/>
      <c r="J104" s="60"/>
      <c r="K104" s="59"/>
      <c r="L104" s="59"/>
      <c r="M104" s="5"/>
    </row>
    <row r="105" spans="1:13" ht="26.25" customHeight="1">
      <c r="A105" s="4"/>
      <c r="B105" s="44"/>
      <c r="C105" s="44"/>
      <c r="D105" s="59"/>
      <c r="E105" s="107"/>
      <c r="F105" s="107"/>
      <c r="G105" s="107"/>
      <c r="H105" s="108"/>
      <c r="I105" s="109">
        <v>2000</v>
      </c>
      <c r="J105" s="109">
        <v>2020</v>
      </c>
      <c r="K105" s="59"/>
      <c r="L105" s="59"/>
      <c r="M105" s="5"/>
    </row>
    <row r="106" spans="1:13" ht="12.95" customHeight="1">
      <c r="A106" s="4"/>
      <c r="B106" s="44"/>
      <c r="C106" s="44"/>
      <c r="D106" s="59"/>
      <c r="E106" s="105"/>
      <c r="F106" s="105"/>
      <c r="G106" s="105"/>
      <c r="H106" s="83"/>
      <c r="I106" s="110"/>
      <c r="J106" s="110"/>
      <c r="K106" s="59"/>
      <c r="L106" s="59"/>
      <c r="M106" s="5"/>
    </row>
    <row r="107" spans="1:13" ht="23.25" customHeight="1">
      <c r="A107" s="4"/>
      <c r="B107" s="44"/>
      <c r="C107" s="44"/>
      <c r="D107" s="59"/>
      <c r="E107" s="374" t="s">
        <v>45</v>
      </c>
      <c r="F107" s="375"/>
      <c r="G107" s="375"/>
      <c r="H107" s="375"/>
      <c r="I107" s="111"/>
      <c r="J107" s="111"/>
      <c r="K107" s="59"/>
      <c r="L107" s="59"/>
      <c r="M107" s="5"/>
    </row>
    <row r="108" spans="1:13" ht="12.95" customHeight="1">
      <c r="A108" s="4"/>
      <c r="B108" s="44"/>
      <c r="C108" s="44"/>
      <c r="D108" s="59"/>
      <c r="E108" s="360" t="s">
        <v>46</v>
      </c>
      <c r="F108" s="361"/>
      <c r="G108" s="361"/>
      <c r="H108" s="361"/>
      <c r="I108" s="112">
        <v>200</v>
      </c>
      <c r="J108" s="112">
        <v>180</v>
      </c>
      <c r="K108" s="59"/>
      <c r="L108" s="59"/>
      <c r="M108" s="5"/>
    </row>
    <row r="109" spans="1:13" ht="12.95" customHeight="1">
      <c r="A109" s="4"/>
      <c r="B109" s="44"/>
      <c r="C109" s="44"/>
      <c r="D109" s="59"/>
      <c r="E109" s="360" t="s">
        <v>47</v>
      </c>
      <c r="F109" s="361"/>
      <c r="G109" s="361"/>
      <c r="H109" s="361"/>
      <c r="I109" s="112">
        <v>100</v>
      </c>
      <c r="J109" s="112">
        <v>220</v>
      </c>
      <c r="K109" s="59"/>
      <c r="L109" s="59"/>
      <c r="M109" s="5"/>
    </row>
    <row r="110" spans="1:13" ht="12.95" customHeight="1">
      <c r="A110" s="4"/>
      <c r="B110" s="44"/>
      <c r="C110" s="44"/>
      <c r="D110" s="59"/>
      <c r="E110" s="357"/>
      <c r="F110" s="357"/>
      <c r="G110" s="357"/>
      <c r="H110" s="357"/>
      <c r="I110" s="113"/>
      <c r="J110" s="113"/>
      <c r="K110" s="59"/>
      <c r="L110" s="59"/>
      <c r="M110" s="5"/>
    </row>
    <row r="111" spans="1:13" ht="24.75" customHeight="1">
      <c r="A111" s="4"/>
      <c r="B111" s="44"/>
      <c r="C111" s="44"/>
      <c r="D111" s="59"/>
      <c r="E111" s="374" t="s">
        <v>48</v>
      </c>
      <c r="F111" s="375"/>
      <c r="G111" s="375"/>
      <c r="H111" s="375"/>
      <c r="I111" s="111"/>
      <c r="J111" s="111"/>
      <c r="K111" s="59"/>
      <c r="L111" s="59"/>
      <c r="M111" s="5"/>
    </row>
    <row r="112" spans="1:13" ht="12.95" customHeight="1">
      <c r="A112" s="4"/>
      <c r="B112" s="44"/>
      <c r="C112" s="44"/>
      <c r="D112" s="59"/>
      <c r="E112" s="360" t="s">
        <v>46</v>
      </c>
      <c r="F112" s="361"/>
      <c r="G112" s="361"/>
      <c r="H112" s="361"/>
      <c r="I112" s="112">
        <v>4</v>
      </c>
      <c r="J112" s="112">
        <v>6</v>
      </c>
      <c r="K112" s="59"/>
      <c r="L112" s="59"/>
      <c r="M112" s="5"/>
    </row>
    <row r="113" spans="1:13" ht="12.95" customHeight="1">
      <c r="A113" s="4"/>
      <c r="B113" s="44"/>
      <c r="C113" s="44"/>
      <c r="D113" s="59"/>
      <c r="E113" s="360" t="s">
        <v>47</v>
      </c>
      <c r="F113" s="361"/>
      <c r="G113" s="361"/>
      <c r="H113" s="361"/>
      <c r="I113" s="112">
        <v>12</v>
      </c>
      <c r="J113" s="112">
        <v>15</v>
      </c>
      <c r="K113" s="59"/>
      <c r="L113" s="59"/>
      <c r="M113" s="5"/>
    </row>
    <row r="114" spans="1:13" ht="12.95" customHeight="1">
      <c r="A114" s="4"/>
      <c r="B114" s="44"/>
      <c r="C114" s="44"/>
      <c r="D114" s="59"/>
      <c r="E114" s="357"/>
      <c r="F114" s="357"/>
      <c r="G114" s="357"/>
      <c r="H114" s="357"/>
      <c r="I114" s="113"/>
      <c r="J114" s="113"/>
      <c r="K114" s="59"/>
      <c r="L114" s="59"/>
      <c r="M114" s="5"/>
    </row>
    <row r="115" spans="1:13" ht="25.5" customHeight="1">
      <c r="A115" s="4"/>
      <c r="B115" s="44"/>
      <c r="C115" s="44"/>
      <c r="D115" s="59"/>
      <c r="E115" s="374" t="s">
        <v>49</v>
      </c>
      <c r="F115" s="375"/>
      <c r="G115" s="375"/>
      <c r="H115" s="375"/>
      <c r="I115" s="111"/>
      <c r="J115" s="111"/>
      <c r="K115" s="59"/>
      <c r="L115" s="59"/>
      <c r="M115" s="5"/>
    </row>
    <row r="116" spans="1:13" ht="12.95" customHeight="1">
      <c r="A116" s="4"/>
      <c r="B116" s="44"/>
      <c r="C116" s="44"/>
      <c r="D116" s="59"/>
      <c r="E116" s="360" t="s">
        <v>46</v>
      </c>
      <c r="F116" s="361"/>
      <c r="G116" s="361"/>
      <c r="H116" s="361"/>
      <c r="I116" s="112">
        <v>0.5</v>
      </c>
      <c r="J116" s="112">
        <v>1</v>
      </c>
      <c r="K116" s="59"/>
      <c r="L116" s="59"/>
      <c r="M116" s="5"/>
    </row>
    <row r="117" spans="1:13" ht="12.95" customHeight="1">
      <c r="A117" s="4"/>
      <c r="B117" s="44"/>
      <c r="C117" s="44"/>
      <c r="D117" s="59"/>
      <c r="E117" s="372" t="s">
        <v>47</v>
      </c>
      <c r="F117" s="373"/>
      <c r="G117" s="373"/>
      <c r="H117" s="373"/>
      <c r="I117" s="114">
        <v>4</v>
      </c>
      <c r="J117" s="114">
        <v>6</v>
      </c>
      <c r="K117" s="59"/>
      <c r="L117" s="59"/>
      <c r="M117" s="5"/>
    </row>
    <row r="118" spans="1:13" ht="12.95" customHeight="1">
      <c r="A118" s="4"/>
      <c r="B118" s="44"/>
      <c r="C118" s="44"/>
      <c r="D118" s="59"/>
      <c r="E118" s="105"/>
      <c r="F118" s="105"/>
      <c r="G118" s="105"/>
      <c r="H118" s="105"/>
      <c r="I118" s="105"/>
      <c r="J118" s="105"/>
      <c r="K118" s="59"/>
      <c r="L118" s="59"/>
      <c r="M118" s="5"/>
    </row>
    <row r="119" spans="1:13" ht="12.95" customHeight="1">
      <c r="A119" s="4"/>
      <c r="B119" s="44"/>
      <c r="C119" s="44"/>
      <c r="D119" s="77"/>
      <c r="E119" s="77"/>
      <c r="F119" s="74"/>
      <c r="G119" s="74"/>
      <c r="H119" s="74"/>
      <c r="I119" s="74"/>
      <c r="J119" s="74"/>
      <c r="K119" s="74"/>
      <c r="L119" s="74"/>
      <c r="M119" s="5"/>
    </row>
    <row r="120" spans="1:13" ht="12.95" customHeight="1">
      <c r="A120" s="4"/>
      <c r="B120" s="44"/>
      <c r="C120" s="44"/>
      <c r="D120" s="134" t="s">
        <v>50</v>
      </c>
      <c r="E120" s="77"/>
      <c r="F120" s="74"/>
      <c r="G120" s="74"/>
      <c r="H120" s="74"/>
      <c r="I120" s="74"/>
      <c r="J120" s="74"/>
      <c r="K120" s="74"/>
      <c r="L120" s="74"/>
      <c r="M120" s="5"/>
    </row>
    <row r="121" spans="1:13" ht="12.95" customHeight="1">
      <c r="A121" s="4"/>
      <c r="B121" s="44"/>
      <c r="C121" s="44"/>
      <c r="D121" s="115" t="s">
        <v>51</v>
      </c>
      <c r="E121" s="77"/>
      <c r="F121" s="74"/>
      <c r="G121" s="74"/>
      <c r="H121" s="74"/>
      <c r="I121" s="74"/>
      <c r="J121" s="74"/>
      <c r="K121" s="74"/>
      <c r="L121" s="74"/>
      <c r="M121" s="5"/>
    </row>
    <row r="122" spans="1:13" ht="12.95" customHeight="1">
      <c r="A122" s="4"/>
      <c r="B122" s="44"/>
      <c r="C122" s="44"/>
      <c r="D122" s="134" t="s">
        <v>52</v>
      </c>
      <c r="E122" s="77"/>
      <c r="F122" s="74"/>
      <c r="G122" s="74"/>
      <c r="H122" s="74"/>
      <c r="I122" s="74"/>
      <c r="J122" s="74"/>
      <c r="K122" s="74"/>
      <c r="L122" s="74"/>
      <c r="M122" s="5"/>
    </row>
    <row r="123" spans="1:13" ht="12.95" customHeight="1">
      <c r="A123" s="4"/>
      <c r="B123" s="44"/>
      <c r="C123" s="44"/>
      <c r="D123" s="134" t="s">
        <v>53</v>
      </c>
      <c r="E123" s="77"/>
      <c r="F123" s="74"/>
      <c r="G123" s="74"/>
      <c r="H123" s="74"/>
      <c r="I123" s="74"/>
      <c r="J123" s="74"/>
      <c r="K123" s="74"/>
      <c r="L123" s="74"/>
      <c r="M123" s="5"/>
    </row>
    <row r="124" spans="1:13" ht="12.95" customHeight="1">
      <c r="A124" s="4"/>
      <c r="B124" s="44"/>
      <c r="C124" s="44"/>
      <c r="D124" s="134" t="s">
        <v>54</v>
      </c>
      <c r="E124" s="52"/>
      <c r="F124" s="52"/>
      <c r="G124" s="52"/>
      <c r="H124" s="52"/>
      <c r="I124" s="52"/>
      <c r="J124" s="52"/>
      <c r="K124" s="52"/>
      <c r="L124" s="52"/>
      <c r="M124" s="5"/>
    </row>
    <row r="125" spans="1:13" ht="12.95" customHeight="1">
      <c r="A125" s="4"/>
      <c r="B125" s="44"/>
      <c r="C125" s="44"/>
      <c r="D125" s="52"/>
      <c r="E125" s="52"/>
      <c r="F125" s="52"/>
      <c r="G125" s="52"/>
      <c r="H125" s="52"/>
      <c r="I125" s="52"/>
      <c r="J125" s="52"/>
      <c r="K125" s="52"/>
      <c r="L125" s="52"/>
      <c r="M125" s="5"/>
    </row>
    <row r="126" spans="1:13" ht="12.95" customHeight="1">
      <c r="A126" s="4"/>
      <c r="B126" s="49"/>
      <c r="C126" s="50"/>
      <c r="D126" s="328" t="s">
        <v>229</v>
      </c>
      <c r="E126" s="33"/>
      <c r="F126" s="78"/>
      <c r="G126" s="78"/>
      <c r="H126" s="78"/>
      <c r="I126" s="78"/>
      <c r="J126" s="350" t="s">
        <v>240</v>
      </c>
      <c r="K126" s="351"/>
      <c r="L126" s="351"/>
      <c r="M126" s="5"/>
    </row>
    <row r="127" spans="1:13" ht="12.95" customHeight="1">
      <c r="A127" s="4"/>
      <c r="B127" s="44"/>
      <c r="C127" s="44"/>
      <c r="D127" s="77"/>
      <c r="E127" s="77"/>
      <c r="F127" s="74"/>
      <c r="G127" s="74"/>
      <c r="H127" s="74"/>
      <c r="I127" s="74"/>
      <c r="J127" s="74"/>
      <c r="K127" s="116"/>
      <c r="L127" s="74"/>
      <c r="M127" s="5"/>
    </row>
    <row r="128" spans="1:13" ht="12.95" customHeight="1">
      <c r="A128" s="4"/>
      <c r="B128" s="106">
        <v>8.1199999999999992</v>
      </c>
      <c r="C128" s="44"/>
      <c r="D128" s="134" t="s">
        <v>55</v>
      </c>
      <c r="E128" s="5"/>
      <c r="F128" s="74"/>
      <c r="G128" s="74"/>
      <c r="H128" s="74"/>
      <c r="I128" s="74"/>
      <c r="J128" s="74"/>
      <c r="K128" s="74"/>
      <c r="L128" s="74"/>
      <c r="M128" s="5"/>
    </row>
    <row r="129" spans="1:13" ht="12.95" customHeight="1">
      <c r="A129" s="4"/>
      <c r="B129" s="106"/>
      <c r="C129" s="44"/>
      <c r="D129" s="5"/>
      <c r="E129" s="77"/>
      <c r="F129" s="74"/>
      <c r="G129" s="74"/>
      <c r="H129" s="74"/>
      <c r="I129" s="74"/>
      <c r="J129" s="74"/>
      <c r="K129" s="74"/>
      <c r="L129" s="74"/>
      <c r="M129" s="5"/>
    </row>
    <row r="130" spans="1:13" ht="12.95" customHeight="1">
      <c r="A130" s="4"/>
      <c r="B130" s="106"/>
      <c r="C130" s="44"/>
      <c r="D130" s="77"/>
      <c r="E130" s="77"/>
      <c r="F130" s="74"/>
      <c r="G130" s="74"/>
      <c r="H130" s="74"/>
      <c r="I130" s="74"/>
      <c r="J130" s="74"/>
      <c r="K130" s="74"/>
      <c r="L130" s="74"/>
      <c r="M130" s="5"/>
    </row>
    <row r="131" spans="1:13" ht="12.95" customHeight="1">
      <c r="A131" s="4"/>
      <c r="B131" s="106"/>
      <c r="C131" s="44"/>
      <c r="D131" s="77"/>
      <c r="E131" s="77"/>
      <c r="F131" s="74"/>
      <c r="G131" s="74"/>
      <c r="H131" s="74"/>
      <c r="I131" s="74"/>
      <c r="J131" s="74"/>
      <c r="K131" s="74"/>
      <c r="L131" s="74"/>
      <c r="M131" s="5"/>
    </row>
    <row r="132" spans="1:13" ht="12.95" customHeight="1">
      <c r="A132" s="4"/>
      <c r="B132" s="106"/>
      <c r="C132" s="44"/>
      <c r="D132" s="77"/>
      <c r="E132" s="77"/>
      <c r="F132" s="74"/>
      <c r="G132" s="74"/>
      <c r="H132" s="74"/>
      <c r="I132" s="74"/>
      <c r="J132" s="74"/>
      <c r="K132" s="74"/>
      <c r="L132" s="74"/>
      <c r="M132" s="5"/>
    </row>
    <row r="133" spans="1:13" ht="12.95" customHeight="1">
      <c r="A133" s="4"/>
      <c r="B133" s="106"/>
      <c r="C133" s="44"/>
      <c r="D133" s="352" t="s">
        <v>56</v>
      </c>
      <c r="E133" s="353"/>
      <c r="F133" s="353"/>
      <c r="G133" s="353"/>
      <c r="H133" s="353"/>
      <c r="I133" s="353"/>
      <c r="J133" s="353"/>
      <c r="K133" s="353"/>
      <c r="L133" s="74"/>
      <c r="M133" s="5"/>
    </row>
    <row r="134" spans="1:13" ht="12.95" customHeight="1">
      <c r="A134" s="4"/>
      <c r="B134" s="106"/>
      <c r="C134" s="44"/>
      <c r="D134" s="353"/>
      <c r="E134" s="353"/>
      <c r="F134" s="353"/>
      <c r="G134" s="353"/>
      <c r="H134" s="353"/>
      <c r="I134" s="353"/>
      <c r="J134" s="353"/>
      <c r="K134" s="353"/>
      <c r="L134" s="74"/>
      <c r="M134" s="5"/>
    </row>
    <row r="135" spans="1:13" ht="12.95" customHeight="1">
      <c r="A135" s="4"/>
      <c r="B135" s="106"/>
      <c r="C135" s="44"/>
      <c r="D135" s="59"/>
      <c r="E135" s="59"/>
      <c r="F135" s="59"/>
      <c r="G135" s="59"/>
      <c r="H135" s="59"/>
      <c r="I135" s="59"/>
      <c r="J135" s="117"/>
      <c r="K135" s="117"/>
      <c r="L135" s="118"/>
      <c r="M135" s="5"/>
    </row>
    <row r="136" spans="1:13" ht="12.95" customHeight="1">
      <c r="A136" s="4"/>
      <c r="B136" s="119"/>
      <c r="C136" s="50"/>
      <c r="D136" s="328" t="s">
        <v>229</v>
      </c>
      <c r="E136" s="75"/>
      <c r="F136" s="75"/>
      <c r="G136" s="75"/>
      <c r="H136" s="75"/>
      <c r="I136" s="75"/>
      <c r="J136" s="350" t="s">
        <v>241</v>
      </c>
      <c r="K136" s="351"/>
      <c r="L136" s="351"/>
      <c r="M136" s="5"/>
    </row>
    <row r="137" spans="1:13" ht="12.95" customHeight="1">
      <c r="A137" s="4"/>
      <c r="B137" s="106"/>
      <c r="C137" s="44"/>
      <c r="D137" s="74"/>
      <c r="E137" s="74"/>
      <c r="F137" s="74"/>
      <c r="G137" s="74"/>
      <c r="H137" s="74"/>
      <c r="I137" s="74"/>
      <c r="J137" s="74"/>
      <c r="K137" s="74"/>
      <c r="L137" s="74"/>
      <c r="M137" s="5"/>
    </row>
    <row r="138" spans="1:13" ht="12.95" customHeight="1">
      <c r="A138" s="4"/>
      <c r="B138" s="106">
        <v>8.1300000000000008</v>
      </c>
      <c r="C138" s="44"/>
      <c r="D138" s="134" t="s">
        <v>57</v>
      </c>
      <c r="E138" s="5"/>
      <c r="F138" s="74"/>
      <c r="G138" s="74"/>
      <c r="H138" s="74"/>
      <c r="I138" s="74"/>
      <c r="J138" s="74"/>
      <c r="K138" s="74"/>
      <c r="L138" s="74"/>
      <c r="M138" s="5"/>
    </row>
    <row r="139" spans="1:13" ht="12.95" customHeight="1">
      <c r="A139" s="4"/>
      <c r="B139" s="106"/>
      <c r="C139" s="44"/>
      <c r="D139" s="74"/>
      <c r="E139" s="5"/>
      <c r="F139" s="74"/>
      <c r="G139" s="74"/>
      <c r="H139" s="74"/>
      <c r="I139" s="74"/>
      <c r="J139" s="74"/>
      <c r="K139" s="74"/>
      <c r="L139" s="74"/>
      <c r="M139" s="5"/>
    </row>
    <row r="140" spans="1:13" ht="12.95" customHeight="1">
      <c r="A140" s="4"/>
      <c r="B140" s="106"/>
      <c r="C140" s="44"/>
      <c r="D140" s="306"/>
      <c r="E140" s="306"/>
      <c r="F140" s="74"/>
      <c r="G140" s="74"/>
      <c r="H140" s="74"/>
      <c r="I140" s="74"/>
      <c r="J140" s="74"/>
      <c r="K140" s="74"/>
      <c r="L140" s="74"/>
      <c r="M140" s="5"/>
    </row>
    <row r="141" spans="1:13" ht="12.95" customHeight="1">
      <c r="A141" s="4"/>
      <c r="B141" s="106"/>
      <c r="C141" s="44"/>
      <c r="D141" s="5"/>
      <c r="E141" s="59"/>
      <c r="F141" s="59"/>
      <c r="G141" s="59"/>
      <c r="H141" s="59"/>
      <c r="I141" s="59"/>
      <c r="J141" s="59"/>
      <c r="K141" s="61"/>
      <c r="L141" s="61"/>
      <c r="M141" s="5"/>
    </row>
    <row r="142" spans="1:13" ht="12.95" customHeight="1">
      <c r="A142" s="4"/>
      <c r="B142" s="119"/>
      <c r="C142" s="50"/>
      <c r="D142" s="328" t="s">
        <v>229</v>
      </c>
      <c r="E142" s="75"/>
      <c r="F142" s="75"/>
      <c r="G142" s="75"/>
      <c r="H142" s="75"/>
      <c r="I142" s="75"/>
      <c r="J142" s="350" t="s">
        <v>242</v>
      </c>
      <c r="K142" s="351"/>
      <c r="L142" s="351"/>
      <c r="M142" s="5"/>
    </row>
    <row r="143" spans="1:13" ht="12.95" customHeight="1">
      <c r="A143" s="4"/>
      <c r="B143" s="106"/>
      <c r="C143" s="44"/>
      <c r="D143" s="59"/>
      <c r="E143" s="59"/>
      <c r="F143" s="59"/>
      <c r="G143" s="59"/>
      <c r="H143" s="59"/>
      <c r="I143" s="59"/>
      <c r="J143" s="59"/>
      <c r="K143" s="76"/>
      <c r="L143" s="76"/>
      <c r="M143" s="5"/>
    </row>
    <row r="144" spans="1:13" ht="12.95" customHeight="1">
      <c r="A144" s="4"/>
      <c r="B144" s="106">
        <v>8.14</v>
      </c>
      <c r="C144" s="44"/>
      <c r="D144" s="134" t="s">
        <v>175</v>
      </c>
      <c r="E144" s="5"/>
      <c r="F144" s="59"/>
      <c r="G144" s="59"/>
      <c r="H144" s="59"/>
      <c r="I144" s="59"/>
      <c r="J144" s="59"/>
      <c r="K144" s="76"/>
      <c r="L144" s="76"/>
      <c r="M144" s="5"/>
    </row>
    <row r="145" spans="1:13" ht="12.95" customHeight="1">
      <c r="A145" s="4"/>
      <c r="B145" s="106"/>
      <c r="C145" s="44"/>
      <c r="D145" s="59"/>
      <c r="E145" s="59"/>
      <c r="F145" s="59"/>
      <c r="G145" s="59"/>
      <c r="H145" s="59"/>
      <c r="I145" s="59"/>
      <c r="J145" s="117"/>
      <c r="K145" s="120"/>
      <c r="L145" s="121"/>
      <c r="M145" s="5"/>
    </row>
    <row r="146" spans="1:13" ht="12.95" customHeight="1">
      <c r="A146" s="4"/>
      <c r="B146" s="119"/>
      <c r="C146" s="50"/>
      <c r="D146" s="328" t="s">
        <v>229</v>
      </c>
      <c r="E146" s="75"/>
      <c r="F146" s="75"/>
      <c r="G146" s="75"/>
      <c r="H146" s="75"/>
      <c r="I146" s="75"/>
      <c r="J146" s="350" t="s">
        <v>243</v>
      </c>
      <c r="K146" s="351"/>
      <c r="L146" s="351"/>
      <c r="M146" s="5"/>
    </row>
    <row r="147" spans="1:13" ht="12.95" customHeight="1">
      <c r="A147" s="4"/>
      <c r="B147" s="106"/>
      <c r="C147" s="44"/>
      <c r="D147" s="59"/>
      <c r="E147" s="59"/>
      <c r="F147" s="59"/>
      <c r="G147" s="59"/>
      <c r="H147" s="59"/>
      <c r="I147" s="59"/>
      <c r="J147" s="59"/>
      <c r="K147" s="76"/>
      <c r="L147" s="76"/>
      <c r="M147" s="5"/>
    </row>
    <row r="148" spans="1:13" ht="12.95" customHeight="1">
      <c r="A148" s="4"/>
      <c r="B148" s="106">
        <v>8.15</v>
      </c>
      <c r="C148" s="44"/>
      <c r="D148" s="352" t="s">
        <v>59</v>
      </c>
      <c r="E148" s="353"/>
      <c r="F148" s="353"/>
      <c r="G148" s="353"/>
      <c r="H148" s="353"/>
      <c r="I148" s="353"/>
      <c r="J148" s="353"/>
      <c r="K148" s="353"/>
      <c r="L148" s="76"/>
      <c r="M148" s="5"/>
    </row>
    <row r="149" spans="1:13" ht="12.95" customHeight="1">
      <c r="A149" s="4"/>
      <c r="B149" s="106"/>
      <c r="C149" s="44"/>
      <c r="D149" s="353"/>
      <c r="E149" s="353"/>
      <c r="F149" s="353"/>
      <c r="G149" s="353"/>
      <c r="H149" s="353"/>
      <c r="I149" s="353"/>
      <c r="J149" s="353"/>
      <c r="K149" s="353"/>
      <c r="L149" s="76"/>
      <c r="M149" s="5"/>
    </row>
    <row r="150" spans="1:13" ht="12.95" customHeight="1">
      <c r="A150" s="4"/>
      <c r="B150" s="106"/>
      <c r="C150" s="44"/>
      <c r="D150" s="353"/>
      <c r="E150" s="353"/>
      <c r="F150" s="353"/>
      <c r="G150" s="353"/>
      <c r="H150" s="353"/>
      <c r="I150" s="353"/>
      <c r="J150" s="353"/>
      <c r="K150" s="353"/>
      <c r="L150" s="76"/>
      <c r="M150" s="5"/>
    </row>
    <row r="151" spans="1:13" ht="12.95" customHeight="1">
      <c r="A151" s="4"/>
      <c r="B151" s="106"/>
      <c r="C151" s="44"/>
      <c r="D151" s="59"/>
      <c r="E151" s="59"/>
      <c r="F151" s="59"/>
      <c r="G151" s="59"/>
      <c r="H151" s="59"/>
      <c r="I151" s="59"/>
      <c r="J151" s="117"/>
      <c r="K151" s="121"/>
      <c r="L151" s="121"/>
      <c r="M151" s="5"/>
    </row>
    <row r="152" spans="1:13" ht="12.95" customHeight="1">
      <c r="A152" s="4"/>
      <c r="B152" s="119"/>
      <c r="C152" s="50"/>
      <c r="D152" s="328" t="s">
        <v>229</v>
      </c>
      <c r="E152" s="75"/>
      <c r="F152" s="75"/>
      <c r="G152" s="75"/>
      <c r="H152" s="75"/>
      <c r="I152" s="75"/>
      <c r="J152" s="350" t="s">
        <v>244</v>
      </c>
      <c r="K152" s="351"/>
      <c r="L152" s="351"/>
      <c r="M152" s="5"/>
    </row>
    <row r="153" spans="1:13" ht="12.95" customHeight="1">
      <c r="A153" s="4"/>
      <c r="B153" s="106"/>
      <c r="C153" s="44"/>
      <c r="D153" s="122"/>
      <c r="E153" s="59"/>
      <c r="F153" s="59"/>
      <c r="G153" s="59"/>
      <c r="H153" s="59"/>
      <c r="I153" s="59"/>
      <c r="J153" s="76"/>
      <c r="K153" s="76"/>
      <c r="L153" s="76"/>
      <c r="M153" s="5"/>
    </row>
    <row r="154" spans="1:13" ht="12.95" customHeight="1">
      <c r="A154" s="4"/>
      <c r="B154" s="106">
        <v>8.16</v>
      </c>
      <c r="C154" s="44"/>
      <c r="D154" s="378" t="s">
        <v>60</v>
      </c>
      <c r="E154" s="379"/>
      <c r="F154" s="379"/>
      <c r="G154" s="123"/>
      <c r="H154" s="123"/>
      <c r="I154" s="124"/>
      <c r="J154" s="76"/>
      <c r="K154" s="76"/>
      <c r="L154" s="76"/>
      <c r="M154" s="5"/>
    </row>
    <row r="155" spans="1:13" ht="12.95" customHeight="1">
      <c r="A155" s="4"/>
      <c r="B155" s="44"/>
      <c r="C155" s="44"/>
      <c r="D155" s="122"/>
      <c r="E155" s="81"/>
      <c r="F155" s="123"/>
      <c r="G155" s="123"/>
      <c r="H155" s="123"/>
      <c r="I155" s="124"/>
      <c r="J155" s="76"/>
      <c r="K155" s="76"/>
      <c r="L155" s="76"/>
      <c r="M155" s="5"/>
    </row>
    <row r="156" spans="1:13" ht="12.95" customHeight="1">
      <c r="A156" s="4"/>
      <c r="B156" s="44"/>
      <c r="C156" s="44"/>
      <c r="D156" s="358" t="s">
        <v>61</v>
      </c>
      <c r="E156" s="359"/>
      <c r="F156" s="359"/>
      <c r="G156" s="359"/>
      <c r="H156" s="359"/>
      <c r="I156" s="359"/>
      <c r="J156" s="359"/>
      <c r="K156" s="359"/>
      <c r="L156" s="359"/>
      <c r="M156" s="333"/>
    </row>
    <row r="157" spans="1:13" ht="12.95" customHeight="1">
      <c r="A157" s="4"/>
      <c r="B157" s="44"/>
      <c r="C157" s="44"/>
      <c r="D157" s="356" t="s">
        <v>62</v>
      </c>
      <c r="E157" s="357"/>
      <c r="F157" s="357"/>
      <c r="G157" s="357"/>
      <c r="H157" s="357"/>
      <c r="I157" s="357"/>
      <c r="J157" s="357"/>
      <c r="K157" s="357"/>
      <c r="L157" s="357"/>
      <c r="M157" s="72"/>
    </row>
    <row r="158" spans="1:13" ht="12.95" customHeight="1">
      <c r="A158" s="4"/>
      <c r="B158" s="44"/>
      <c r="C158" s="44"/>
      <c r="D158" s="357"/>
      <c r="E158" s="357"/>
      <c r="F158" s="357"/>
      <c r="G158" s="357"/>
      <c r="H158" s="357"/>
      <c r="I158" s="357"/>
      <c r="J158" s="357"/>
      <c r="K158" s="357"/>
      <c r="L158" s="357"/>
      <c r="M158" s="72"/>
    </row>
    <row r="159" spans="1:13" ht="12.95" customHeight="1">
      <c r="A159" s="4"/>
      <c r="B159" s="44"/>
      <c r="C159" s="44"/>
      <c r="D159" s="356" t="s">
        <v>63</v>
      </c>
      <c r="E159" s="357"/>
      <c r="F159" s="357"/>
      <c r="G159" s="357"/>
      <c r="H159" s="357"/>
      <c r="I159" s="357"/>
      <c r="J159" s="357"/>
      <c r="K159" s="357"/>
      <c r="L159" s="357"/>
      <c r="M159" s="334"/>
    </row>
    <row r="160" spans="1:13" ht="12.95" customHeight="1">
      <c r="A160" s="4"/>
      <c r="B160" s="44"/>
      <c r="C160" s="44"/>
      <c r="D160" s="357"/>
      <c r="E160" s="357"/>
      <c r="F160" s="357"/>
      <c r="G160" s="357"/>
      <c r="H160" s="357"/>
      <c r="I160" s="357"/>
      <c r="J160" s="357"/>
      <c r="K160" s="357"/>
      <c r="L160" s="357"/>
      <c r="M160" s="335"/>
    </row>
    <row r="161" spans="1:13" ht="12.95" customHeight="1">
      <c r="A161" s="4"/>
      <c r="B161" s="44"/>
      <c r="C161" s="44"/>
      <c r="D161" s="356" t="s">
        <v>64</v>
      </c>
      <c r="E161" s="357"/>
      <c r="F161" s="357"/>
      <c r="G161" s="357"/>
      <c r="H161" s="357"/>
      <c r="I161" s="357"/>
      <c r="J161" s="357"/>
      <c r="K161" s="357"/>
      <c r="L161" s="357"/>
      <c r="M161" s="72"/>
    </row>
    <row r="162" spans="1:13" ht="12.95" customHeight="1">
      <c r="A162" s="4"/>
      <c r="B162" s="44"/>
      <c r="C162" s="44"/>
      <c r="D162" s="357"/>
      <c r="E162" s="357"/>
      <c r="F162" s="357"/>
      <c r="G162" s="357"/>
      <c r="H162" s="357"/>
      <c r="I162" s="357"/>
      <c r="J162" s="357"/>
      <c r="K162" s="357"/>
      <c r="L162" s="357"/>
      <c r="M162" s="72"/>
    </row>
    <row r="163" spans="1:13" ht="12.95" customHeight="1">
      <c r="A163" s="4"/>
      <c r="B163" s="44"/>
      <c r="C163" s="44"/>
      <c r="D163" s="125"/>
      <c r="E163" s="125"/>
      <c r="F163" s="125"/>
      <c r="G163" s="125"/>
      <c r="H163" s="125"/>
      <c r="I163" s="125"/>
      <c r="J163" s="125"/>
      <c r="K163" s="125"/>
      <c r="L163" s="125"/>
      <c r="M163" s="72"/>
    </row>
    <row r="164" spans="1:13" ht="12.95" customHeight="1">
      <c r="A164" s="4"/>
      <c r="B164" s="49"/>
      <c r="C164" s="50"/>
      <c r="D164" s="328" t="s">
        <v>229</v>
      </c>
      <c r="E164" s="75"/>
      <c r="F164" s="75"/>
      <c r="G164" s="75"/>
      <c r="H164" s="75"/>
      <c r="I164" s="75"/>
      <c r="J164" s="350" t="s">
        <v>245</v>
      </c>
      <c r="K164" s="351"/>
      <c r="L164" s="351"/>
      <c r="M164" s="5"/>
    </row>
    <row r="165" spans="1:13" ht="12.95" customHeight="1">
      <c r="A165" s="4"/>
      <c r="B165" s="44"/>
      <c r="C165" s="44"/>
      <c r="D165" s="59"/>
      <c r="E165" s="59"/>
      <c r="F165" s="59"/>
      <c r="G165" s="59"/>
      <c r="H165" s="59"/>
      <c r="I165" s="59"/>
      <c r="J165" s="59"/>
      <c r="K165" s="76"/>
      <c r="L165" s="76"/>
      <c r="M165" s="5"/>
    </row>
    <row r="166" spans="1:13" ht="15.75" customHeight="1">
      <c r="A166" s="4"/>
      <c r="B166" s="346" t="s">
        <v>10</v>
      </c>
      <c r="C166" s="346"/>
      <c r="D166" s="346"/>
      <c r="E166" s="346"/>
      <c r="F166" s="345" t="s">
        <v>11</v>
      </c>
      <c r="G166" s="345"/>
      <c r="H166" s="345"/>
      <c r="I166" s="345"/>
      <c r="J166" s="345"/>
      <c r="K166" s="345"/>
      <c r="L166" s="345"/>
      <c r="M166" s="5"/>
    </row>
    <row r="167" spans="1:13" ht="15.75" customHeight="1">
      <c r="A167" s="4"/>
      <c r="B167" s="44"/>
      <c r="C167" s="5"/>
      <c r="D167" s="5"/>
      <c r="E167" s="5"/>
      <c r="F167" s="5"/>
      <c r="G167" s="5"/>
      <c r="H167" s="5"/>
      <c r="I167" s="5"/>
      <c r="J167" s="5"/>
      <c r="K167" s="5"/>
      <c r="L167" s="5"/>
      <c r="M167" s="5"/>
    </row>
    <row r="168" spans="1:13" ht="15.75" customHeight="1">
      <c r="A168" s="4"/>
      <c r="B168" s="44"/>
      <c r="C168" s="5"/>
      <c r="D168" s="5"/>
      <c r="E168" s="5"/>
      <c r="F168" s="5"/>
      <c r="G168" s="5"/>
      <c r="H168" s="5"/>
      <c r="I168" s="5"/>
      <c r="J168" s="5"/>
      <c r="K168" s="5"/>
      <c r="L168" s="5"/>
      <c r="M168" s="5"/>
    </row>
    <row r="169" spans="1:13" ht="15.75" customHeight="1">
      <c r="A169" s="4"/>
      <c r="B169" s="44"/>
      <c r="C169" s="5"/>
      <c r="D169" s="5"/>
      <c r="E169" s="5"/>
      <c r="F169" s="5"/>
      <c r="G169" s="5"/>
      <c r="H169" s="5"/>
      <c r="I169" s="5"/>
      <c r="J169" s="5"/>
      <c r="K169" s="5"/>
      <c r="L169" s="5"/>
      <c r="M169" s="5"/>
    </row>
    <row r="170" spans="1:13" ht="15.75" customHeight="1">
      <c r="A170" s="4"/>
      <c r="B170" s="44"/>
      <c r="C170" s="5"/>
      <c r="D170" s="5"/>
      <c r="E170" s="5"/>
      <c r="F170" s="5"/>
      <c r="G170" s="5"/>
      <c r="H170" s="5"/>
      <c r="I170" s="5"/>
      <c r="J170" s="5"/>
      <c r="K170" s="5"/>
      <c r="L170" s="5"/>
      <c r="M170" s="5"/>
    </row>
    <row r="171" spans="1:13" ht="15.75" customHeight="1">
      <c r="A171" s="4"/>
      <c r="B171" s="44"/>
      <c r="C171" s="5"/>
      <c r="D171" s="5"/>
      <c r="E171" s="5"/>
      <c r="F171" s="5"/>
      <c r="G171" s="5"/>
      <c r="H171" s="5"/>
      <c r="I171" s="5"/>
      <c r="J171" s="5"/>
      <c r="K171" s="5"/>
      <c r="L171" s="5"/>
      <c r="M171" s="5"/>
    </row>
    <row r="172" spans="1:13" ht="15.75" customHeight="1">
      <c r="A172" s="4"/>
      <c r="B172" s="44"/>
      <c r="C172" s="5"/>
      <c r="D172" s="5"/>
      <c r="E172" s="5"/>
      <c r="F172" s="5"/>
      <c r="G172" s="5"/>
      <c r="H172" s="5"/>
      <c r="I172" s="5"/>
      <c r="J172" s="5"/>
      <c r="K172" s="5"/>
      <c r="L172" s="5"/>
      <c r="M172" s="5"/>
    </row>
    <row r="173" spans="1:13" ht="15.75" customHeight="1">
      <c r="A173" s="4"/>
      <c r="B173" s="44"/>
      <c r="C173" s="5"/>
      <c r="D173" s="5"/>
      <c r="E173" s="5"/>
      <c r="F173" s="5"/>
      <c r="G173" s="5"/>
      <c r="H173" s="5"/>
      <c r="I173" s="5"/>
      <c r="J173" s="5"/>
      <c r="K173" s="5"/>
      <c r="L173" s="5"/>
      <c r="M173" s="5"/>
    </row>
    <row r="174" spans="1:13" ht="15.75" customHeight="1">
      <c r="A174" s="4"/>
      <c r="B174" s="5"/>
      <c r="C174" s="5"/>
      <c r="D174" s="5"/>
      <c r="E174" s="5"/>
      <c r="F174" s="5"/>
      <c r="G174" s="5"/>
      <c r="H174" s="5"/>
      <c r="I174" s="5"/>
      <c r="J174" s="5"/>
      <c r="K174" s="5"/>
      <c r="L174" s="5"/>
      <c r="M174" s="5"/>
    </row>
    <row r="175" spans="1:13" s="332" customFormat="1" ht="15.75" customHeight="1">
      <c r="A175" s="4"/>
      <c r="B175" s="61"/>
      <c r="C175" s="5"/>
      <c r="D175" s="5"/>
      <c r="E175" s="5"/>
      <c r="F175" s="5"/>
      <c r="G175" s="5"/>
      <c r="H175" s="5"/>
      <c r="I175" s="5"/>
      <c r="J175" s="5"/>
      <c r="K175" s="5"/>
      <c r="L175" s="5"/>
      <c r="M175" s="5"/>
    </row>
    <row r="176" spans="1:13" s="332" customFormat="1" ht="15.75" customHeight="1"/>
  </sheetData>
  <mergeCells count="57">
    <mergeCell ref="D154:F154"/>
    <mergeCell ref="J90:L90"/>
    <mergeCell ref="D102:L103"/>
    <mergeCell ref="E113:H113"/>
    <mergeCell ref="J45:L45"/>
    <mergeCell ref="J146:L146"/>
    <mergeCell ref="J55:L55"/>
    <mergeCell ref="D57:L58"/>
    <mergeCell ref="D62:L64"/>
    <mergeCell ref="J60:L60"/>
    <mergeCell ref="E114:H114"/>
    <mergeCell ref="E110:H110"/>
    <mergeCell ref="J75:L75"/>
    <mergeCell ref="D77:L78"/>
    <mergeCell ref="D92:L95"/>
    <mergeCell ref="E73:J73"/>
    <mergeCell ref="E107:H107"/>
    <mergeCell ref="E116:H116"/>
    <mergeCell ref="J142:L142"/>
    <mergeCell ref="E67:J67"/>
    <mergeCell ref="E108:H108"/>
    <mergeCell ref="E86:H88"/>
    <mergeCell ref="E109:H109"/>
    <mergeCell ref="D148:K150"/>
    <mergeCell ref="J126:L126"/>
    <mergeCell ref="E117:H117"/>
    <mergeCell ref="E111:H111"/>
    <mergeCell ref="E115:H115"/>
    <mergeCell ref="B2:D2"/>
    <mergeCell ref="D49:L53"/>
    <mergeCell ref="J12:L12"/>
    <mergeCell ref="J18:L18"/>
    <mergeCell ref="J24:L24"/>
    <mergeCell ref="J29:L29"/>
    <mergeCell ref="D14:L16"/>
    <mergeCell ref="B6:L6"/>
    <mergeCell ref="D8:L10"/>
    <mergeCell ref="D31:L32"/>
    <mergeCell ref="D20:L22"/>
    <mergeCell ref="J44:L44"/>
    <mergeCell ref="D26:L27"/>
    <mergeCell ref="B166:E166"/>
    <mergeCell ref="F166:L166"/>
    <mergeCell ref="E41:G43"/>
    <mergeCell ref="J136:L136"/>
    <mergeCell ref="D133:K134"/>
    <mergeCell ref="E80:H80"/>
    <mergeCell ref="D161:L162"/>
    <mergeCell ref="D159:L160"/>
    <mergeCell ref="D156:L156"/>
    <mergeCell ref="D157:L158"/>
    <mergeCell ref="J164:L164"/>
    <mergeCell ref="E112:H112"/>
    <mergeCell ref="L56:M56"/>
    <mergeCell ref="J100:L100"/>
    <mergeCell ref="J152:L152"/>
    <mergeCell ref="D96:L98"/>
  </mergeCells>
  <hyperlinks>
    <hyperlink ref="L4" location="Índice!A1" display="Volver al índice" xr:uid="{00000000-0004-0000-0200-000000000000}"/>
    <hyperlink ref="D12" location="Índice!A1" display="Volver al índice" xr:uid="{00000000-0004-0000-0200-000001000000}"/>
    <hyperlink ref="J12" location="'Rta_8.1'!R1C1" display="Ir a respuesta 8.1" xr:uid="{00000000-0004-0000-0200-000002000000}"/>
    <hyperlink ref="D18" location="Índice!A1" display="Volver al índice" xr:uid="{00000000-0004-0000-0200-000003000000}"/>
    <hyperlink ref="J18" location="'Rta_8.2'!R1C1" display="Ir a respuesta 8.2" xr:uid="{00000000-0004-0000-0200-000004000000}"/>
    <hyperlink ref="D24" location="Índice!A1" display="Volver al índice" xr:uid="{00000000-0004-0000-0200-000005000000}"/>
    <hyperlink ref="J24" location="'Rta_8.3'!R1C1" display="Ir a respuesta 8.3" xr:uid="{00000000-0004-0000-0200-000006000000}"/>
    <hyperlink ref="D29" location="Índice!A1" display="Volver al índice" xr:uid="{00000000-0004-0000-0200-000007000000}"/>
    <hyperlink ref="D44" location="Índice!A1" display="Volver al índice" xr:uid="{00000000-0004-0000-0200-000008000000}"/>
    <hyperlink ref="J44" location="'Rta_8.5'!R1C1" display="Ir a respuesta 8.5" xr:uid="{00000000-0004-0000-0200-000009000000}"/>
    <hyperlink ref="J55" location="'Rta_8.6'!R1C1" display="Ir a respuesta 8.6" xr:uid="{00000000-0004-0000-0200-00000B000000}"/>
    <hyperlink ref="J60" location="'Rta_8.7'!R1C1" display="Ir a respuesta 8.7" xr:uid="{00000000-0004-0000-0200-00000D000000}"/>
    <hyperlink ref="J75" location="'Rta_8.8'!R1C1" display="Ir a respuesta 8.8" xr:uid="{00000000-0004-0000-0200-00000F000000}"/>
    <hyperlink ref="J90" location="'Rta_8.9'!R1C1" display="Ir a respuesta 8.9" xr:uid="{00000000-0004-0000-0200-000011000000}"/>
    <hyperlink ref="J100" location="'Rta_8.10'!R1C1" display="Ir a respuesta 8.10" xr:uid="{00000000-0004-0000-0200-000013000000}"/>
    <hyperlink ref="J136" location="'Rta_8.12'!R1C1" display="Ir a respuesta 8.12" xr:uid="{00000000-0004-0000-0200-000016000000}"/>
    <hyperlink ref="J146" location="'Rta_8.14'!R1C1" display="Ir a respuesta 8.14" xr:uid="{00000000-0004-0000-0200-000019000000}"/>
    <hyperlink ref="J152" location="'Rta_8.15'!R1C1" display="Ir a respuesta 8.15" xr:uid="{00000000-0004-0000-0200-00001B000000}"/>
    <hyperlink ref="J164" location="'Rta_8.16'!R1C1" display="Ir  a respuesta 8.16" xr:uid="{00000000-0004-0000-0200-00001D000000}"/>
    <hyperlink ref="J12:L12" location="Rta_8.1!A1" display="Ir a respuesta 8.1" xr:uid="{EE0ED9A8-8727-487C-A700-F971629542DE}"/>
    <hyperlink ref="J18:L18" location="Rta_8.2!A1" display="Ir a respuesta 8.2" xr:uid="{18D19E8D-1BA4-4B6C-9C7A-07B0DD0387E2}"/>
    <hyperlink ref="J24:L24" location="Rta_8.3!A1" display="Ir a respuesta 8.3" xr:uid="{C06B94B1-E1C4-4162-8DA2-B995A4AF43F3}"/>
    <hyperlink ref="J29" location="'Rta_8.3'!R1C1" display="Ir a respuesta 8.3" xr:uid="{20BBB4E0-4122-4C2C-B292-242ED10E391B}"/>
    <hyperlink ref="J29:L29" location="Rta_8.4!A1" display="Ir a respuesta 8.4" xr:uid="{1E3B2D1F-5133-4F89-85EC-C2CCEC9A9658}"/>
    <hyperlink ref="J44:L44" location="Rta_8.5!A1" display="Ir a respuesta 8.5" xr:uid="{CB1773E2-9B22-43FF-9FE6-015DB6A18008}"/>
    <hyperlink ref="D55" location="Índice!A1" display="Volver al índice" xr:uid="{2B9640B2-7D9C-4BB3-9447-BDC127226340}"/>
    <hyperlink ref="D60" location="Índice!A1" display="Volver al índice" xr:uid="{E8DCBACD-571C-4FAF-A54C-A75A9AEC4DA0}"/>
    <hyperlink ref="D75" location="Índice!A1" display="Volver al índice" xr:uid="{D296DADD-9D0C-4F89-9FD2-E3A17AE95E7C}"/>
    <hyperlink ref="D90" location="Índice!A1" display="Volver al índice" xr:uid="{A6597A4C-0A3F-4004-920C-3CD34B5EC3ED}"/>
    <hyperlink ref="D100" location="Índice!A1" display="Volver al índice" xr:uid="{B2DEC661-BCAB-4586-9EC1-E931939FCC76}"/>
    <hyperlink ref="D126" location="Índice!A1" display="Volver al índice" xr:uid="{22EE6416-2718-4601-9AB5-F30EBD6B3FD8}"/>
    <hyperlink ref="D136" location="Índice!A1" display="Volver al índice" xr:uid="{5FE77C4E-24BC-4D64-B349-258DAED3A958}"/>
    <hyperlink ref="D142" location="Índice!A1" display="Volver al índice" xr:uid="{ED7E60BB-A34D-461E-9476-43DF4E1ECFF2}"/>
    <hyperlink ref="D146" location="Índice!A1" display="Volver al índice" xr:uid="{97BBEB4D-07EB-451A-A1F4-515808751215}"/>
    <hyperlink ref="D152" location="Índice!A1" display="Volver al índice" xr:uid="{A16B5722-B4AF-4E8B-82AC-F5D709FA1B79}"/>
    <hyperlink ref="D164" location="Índice!A1" display="Volver al índice" xr:uid="{F2EE2102-E181-4F61-BA9F-1A7EF2CDE7B9}"/>
    <hyperlink ref="J55:L55" location="Rta_8.6!A1" display="Ir a respuesta 8.6" xr:uid="{2F2DB5B8-AA7B-4757-A329-646A159F29E1}"/>
    <hyperlink ref="J60:L60" location="Rta_8.7!A1" display="Ir a respuesta 8.7" xr:uid="{00247643-015E-42EE-B3AD-0D8E6DD19A22}"/>
    <hyperlink ref="J75:L75" location="Rta_8.8!A1" display="Ir a respuesta 8.8" xr:uid="{506CDB6A-1AE3-4133-85D1-D19F37C3A6FB}"/>
    <hyperlink ref="J90:L90" location="Rta_8.9!A1" display="Ir a respuesta 8.9" xr:uid="{14DA32C5-AEC2-4BA2-A14B-E97E4F080090}"/>
    <hyperlink ref="J100:L100" location="Rta_8.10!A1" display="Ir a respuesta 8.10" xr:uid="{7CCB0CE4-83AF-4E73-97EB-D50EA6FC99B5}"/>
    <hyperlink ref="J126" location="'Rta_8.10'!R1C1" display="Ir a respuesta 8.10" xr:uid="{1CA18191-A656-4811-8B5F-768C6BF7D2DB}"/>
    <hyperlink ref="J126:L126" location="Rta_8.11!A1" display="Ir a respuesta 8.11" xr:uid="{7A77F304-9C11-4164-8BA5-937D0059320E}"/>
    <hyperlink ref="J136:L136" location="Rta_8.12!A1" display="Ir a respuesta 8.12" xr:uid="{216EF162-A796-4C24-8563-4F9552E78810}"/>
    <hyperlink ref="J142" location="'Rta_8.12'!R1C1" display="Ir a respuesta 8.12" xr:uid="{6992E611-054D-469E-9AEE-51D7BDC53B99}"/>
    <hyperlink ref="J142:L142" location="Rta_8.13!A1" display="Ir a respuesta 8.13" xr:uid="{E970BE45-3A75-45C7-AC05-164C7846CEE5}"/>
    <hyperlink ref="J146:L146" location="Rta_8.14!A1" display="Ir a respuesta 8.14" xr:uid="{5940E702-B773-46AD-AA25-E9F2BFCB3923}"/>
    <hyperlink ref="J152:L152" location="Rta_8.15!A1" display="Ir a respuesta 8.15" xr:uid="{BC569EA7-24C7-4A99-8D91-0B38D71AA947}"/>
    <hyperlink ref="J164:L164" location="Rta_8.16!A1" display="Ir  a respuesta 8.16" xr:uid="{BEB7E941-8179-478E-923E-72D2092E2E76}"/>
  </hyperlinks>
  <pageMargins left="0.75" right="0.75" top="1" bottom="1" header="0.5" footer="0.5"/>
  <pageSetup scale="56" orientation="portrait"/>
  <headerFooter>
    <oddFooter>&amp;R&amp;"Arial,Regular"&amp;10&amp;K000000Page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showGridLines="0" workbookViewId="0">
      <selection activeCell="J4" sqref="J4"/>
    </sheetView>
  </sheetViews>
  <sheetFormatPr baseColWidth="10" defaultColWidth="8.85546875" defaultRowHeight="12.75" customHeight="1"/>
  <cols>
    <col min="1" max="1" width="8.85546875" style="1" customWidth="1"/>
    <col min="2" max="2" width="5.42578125" style="1" customWidth="1"/>
    <col min="3" max="3" width="12.140625" style="1" customWidth="1"/>
    <col min="4" max="4" width="12.5703125" style="1" customWidth="1"/>
    <col min="5" max="5" width="13.140625" style="1" customWidth="1"/>
    <col min="6" max="6" width="16" style="1" customWidth="1"/>
    <col min="7" max="7" width="12" style="1" customWidth="1"/>
    <col min="8" max="8" width="5.42578125" style="1" customWidth="1"/>
    <col min="9" max="9" width="5.140625" style="1" customWidth="1"/>
    <col min="10" max="10" width="5.85546875" style="1" customWidth="1"/>
    <col min="11" max="11" width="22.5703125" style="332" customWidth="1"/>
    <col min="12" max="12" width="8.85546875" style="332" customWidth="1"/>
    <col min="13" max="16384" width="8.85546875" style="1"/>
  </cols>
  <sheetData>
    <row r="1" spans="1:11" ht="12.75" customHeight="1">
      <c r="A1" s="2"/>
      <c r="B1" s="3"/>
      <c r="C1" s="3"/>
      <c r="D1" s="3"/>
      <c r="E1" s="3"/>
      <c r="F1" s="3"/>
      <c r="G1" s="3"/>
      <c r="H1" s="3"/>
      <c r="I1" s="3"/>
      <c r="J1" s="3"/>
      <c r="K1" s="3"/>
    </row>
    <row r="2" spans="1:11" ht="12.75" customHeight="1">
      <c r="A2" s="4"/>
      <c r="B2" s="5"/>
      <c r="C2" s="383" t="s">
        <v>1</v>
      </c>
      <c r="D2" s="384"/>
      <c r="E2" s="384"/>
      <c r="F2" s="384"/>
      <c r="G2" s="384"/>
      <c r="H2" s="384"/>
      <c r="I2" s="384"/>
      <c r="J2" s="384"/>
      <c r="K2" s="5"/>
    </row>
    <row r="3" spans="1:11" ht="12.75" customHeight="1">
      <c r="A3" s="4"/>
      <c r="B3" s="5"/>
      <c r="C3" s="5"/>
      <c r="D3" s="5"/>
      <c r="E3" s="5"/>
      <c r="F3" s="8"/>
      <c r="G3" s="8"/>
      <c r="H3" s="8"/>
      <c r="I3" s="8"/>
      <c r="J3" s="8"/>
      <c r="K3" s="5"/>
    </row>
    <row r="4" spans="1:11" ht="12.75" customHeight="1">
      <c r="A4" s="4"/>
      <c r="B4" s="330" t="s">
        <v>246</v>
      </c>
      <c r="C4" s="5"/>
      <c r="D4" s="5"/>
      <c r="E4" s="5"/>
      <c r="F4" s="8"/>
      <c r="G4" s="8"/>
      <c r="H4" s="8"/>
      <c r="I4" s="8"/>
      <c r="J4" s="329" t="s">
        <v>247</v>
      </c>
      <c r="K4" s="5"/>
    </row>
    <row r="5" spans="1:11" ht="12.75" customHeight="1">
      <c r="A5" s="4"/>
      <c r="B5" s="45"/>
      <c r="C5" s="5"/>
      <c r="D5" s="5"/>
      <c r="E5" s="5"/>
      <c r="F5" s="8"/>
      <c r="G5" s="8"/>
      <c r="H5" s="8"/>
      <c r="I5" s="8"/>
      <c r="J5" s="37"/>
      <c r="K5" s="5"/>
    </row>
    <row r="6" spans="1:11" ht="18.75" customHeight="1">
      <c r="A6" s="4"/>
      <c r="B6" s="344" t="s">
        <v>65</v>
      </c>
      <c r="C6" s="344"/>
      <c r="D6" s="344"/>
      <c r="E6" s="344"/>
      <c r="F6" s="345"/>
      <c r="G6" s="345"/>
      <c r="H6" s="345"/>
      <c r="I6" s="345"/>
      <c r="J6" s="345"/>
      <c r="K6" s="5"/>
    </row>
    <row r="7" spans="1:11" ht="12.75" customHeight="1">
      <c r="A7" s="4"/>
      <c r="B7" s="5"/>
      <c r="C7" s="5"/>
      <c r="D7" s="5"/>
      <c r="E7" s="5"/>
      <c r="F7" s="5"/>
      <c r="G7" s="5"/>
      <c r="H7" s="5"/>
      <c r="I7" s="5"/>
      <c r="J7" s="5"/>
      <c r="K7" s="5"/>
    </row>
    <row r="8" spans="1:11" ht="12.75" customHeight="1">
      <c r="A8" s="4"/>
      <c r="B8" s="126">
        <v>8.1</v>
      </c>
      <c r="C8" s="385" t="s">
        <v>13</v>
      </c>
      <c r="D8" s="386"/>
      <c r="E8" s="386"/>
      <c r="F8" s="386"/>
      <c r="G8" s="386"/>
      <c r="H8" s="386"/>
      <c r="I8" s="386"/>
      <c r="J8" s="386"/>
      <c r="K8" s="42"/>
    </row>
    <row r="9" spans="1:11" ht="12.75" customHeight="1">
      <c r="A9" s="4"/>
      <c r="B9" s="5"/>
      <c r="C9" s="386"/>
      <c r="D9" s="386"/>
      <c r="E9" s="386"/>
      <c r="F9" s="386"/>
      <c r="G9" s="386"/>
      <c r="H9" s="386"/>
      <c r="I9" s="386"/>
      <c r="J9" s="386"/>
      <c r="K9" s="42"/>
    </row>
    <row r="10" spans="1:11" ht="12.75" customHeight="1">
      <c r="A10" s="4"/>
      <c r="B10" s="5"/>
      <c r="C10" s="386"/>
      <c r="D10" s="386"/>
      <c r="E10" s="386"/>
      <c r="F10" s="386"/>
      <c r="G10" s="386"/>
      <c r="H10" s="386"/>
      <c r="I10" s="386"/>
      <c r="J10" s="386"/>
      <c r="K10" s="42"/>
    </row>
    <row r="11" spans="1:11" ht="12.75" customHeight="1">
      <c r="A11" s="4"/>
      <c r="B11" s="5"/>
      <c r="C11" s="386"/>
      <c r="D11" s="386"/>
      <c r="E11" s="386"/>
      <c r="F11" s="386"/>
      <c r="G11" s="386"/>
      <c r="H11" s="386"/>
      <c r="I11" s="386"/>
      <c r="J11" s="386"/>
      <c r="K11" s="5"/>
    </row>
    <row r="12" spans="1:11" ht="18.75" customHeight="1">
      <c r="A12" s="4"/>
      <c r="B12" s="344" t="s">
        <v>66</v>
      </c>
      <c r="C12" s="344"/>
      <c r="D12" s="344"/>
      <c r="E12" s="344"/>
      <c r="F12" s="344"/>
      <c r="G12" s="344"/>
      <c r="H12" s="344"/>
      <c r="I12" s="344"/>
      <c r="J12" s="344"/>
      <c r="K12" s="5"/>
    </row>
    <row r="13" spans="1:11" ht="12.75" customHeight="1">
      <c r="A13" s="4"/>
      <c r="B13" s="5"/>
      <c r="C13" s="5"/>
      <c r="D13" s="5"/>
      <c r="E13" s="5"/>
      <c r="F13" s="5"/>
      <c r="G13" s="5"/>
      <c r="H13" s="5"/>
      <c r="I13" s="5"/>
      <c r="J13" s="5"/>
      <c r="K13" s="5"/>
    </row>
    <row r="14" spans="1:11" ht="12.75" customHeight="1">
      <c r="A14" s="4"/>
      <c r="B14" s="21"/>
      <c r="C14" s="378" t="s">
        <v>67</v>
      </c>
      <c r="D14" s="379"/>
      <c r="E14" s="379"/>
      <c r="F14" s="379"/>
      <c r="G14" s="379"/>
      <c r="H14" s="379"/>
      <c r="I14" s="379"/>
      <c r="J14" s="379"/>
      <c r="K14" s="5"/>
    </row>
    <row r="15" spans="1:11" ht="12.75" customHeight="1">
      <c r="A15" s="4"/>
      <c r="B15" s="5"/>
      <c r="C15" s="21"/>
      <c r="D15" s="21"/>
      <c r="E15" s="21"/>
      <c r="F15" s="21"/>
      <c r="G15" s="21"/>
      <c r="H15" s="21"/>
      <c r="I15" s="21"/>
      <c r="J15" s="21"/>
      <c r="K15" s="5"/>
    </row>
    <row r="16" spans="1:11" ht="12.75" customHeight="1">
      <c r="A16" s="4"/>
      <c r="B16" s="5"/>
      <c r="C16" s="61"/>
      <c r="D16" s="21"/>
      <c r="E16" s="21"/>
      <c r="F16" s="21"/>
      <c r="G16" s="21"/>
      <c r="H16" s="21"/>
      <c r="I16" s="21"/>
      <c r="J16" s="21"/>
      <c r="K16" s="5"/>
    </row>
    <row r="17" spans="1:11" ht="12.75" customHeight="1">
      <c r="A17" s="4"/>
      <c r="B17" s="5"/>
      <c r="C17" s="61"/>
      <c r="D17" s="21"/>
      <c r="E17" s="21"/>
      <c r="F17" s="21"/>
      <c r="G17" s="21"/>
      <c r="H17" s="21"/>
      <c r="I17" s="21"/>
      <c r="J17" s="21"/>
      <c r="K17" s="5"/>
    </row>
    <row r="18" spans="1:11" ht="12.95" customHeight="1">
      <c r="A18" s="4"/>
      <c r="B18" s="5"/>
      <c r="C18" s="61"/>
      <c r="D18" s="128"/>
      <c r="E18" s="128"/>
      <c r="F18" s="128"/>
      <c r="G18" s="128"/>
      <c r="H18" s="128"/>
      <c r="I18" s="128"/>
      <c r="J18" s="127"/>
      <c r="K18" s="5"/>
    </row>
    <row r="19" spans="1:11" ht="12.75" customHeight="1">
      <c r="A19" s="4"/>
      <c r="B19" s="5"/>
      <c r="C19" s="378" t="s">
        <v>68</v>
      </c>
      <c r="D19" s="379"/>
      <c r="E19" s="379"/>
      <c r="F19" s="379"/>
      <c r="G19" s="379"/>
      <c r="H19" s="379"/>
      <c r="I19" s="379"/>
      <c r="J19" s="379"/>
      <c r="K19" s="5"/>
    </row>
    <row r="20" spans="1:11" ht="12.75" customHeight="1">
      <c r="A20" s="4"/>
      <c r="B20" s="5"/>
      <c r="C20" s="77"/>
      <c r="D20" s="77"/>
      <c r="E20" s="77"/>
      <c r="F20" s="77"/>
      <c r="G20" s="77"/>
      <c r="H20" s="77"/>
      <c r="I20" s="77"/>
      <c r="J20" s="77"/>
      <c r="K20" s="5"/>
    </row>
    <row r="21" spans="1:11" ht="14.25" customHeight="1">
      <c r="A21" s="4"/>
      <c r="B21" s="5"/>
      <c r="C21" s="129" t="s">
        <v>69</v>
      </c>
      <c r="D21" s="130">
        <f>LN(1+0.02)</f>
        <v>1.980262729617973E-2</v>
      </c>
      <c r="E21" s="131" t="s">
        <v>70</v>
      </c>
      <c r="F21" s="130">
        <f>LN(1+0.015)</f>
        <v>1.4888612493750559E-2</v>
      </c>
      <c r="G21" s="77"/>
      <c r="H21" s="77"/>
      <c r="I21" s="77"/>
      <c r="J21" s="77"/>
      <c r="K21" s="5"/>
    </row>
    <row r="22" spans="1:11" ht="15.75" customHeight="1">
      <c r="A22" s="4"/>
      <c r="B22" s="5"/>
      <c r="C22" s="129" t="s">
        <v>69</v>
      </c>
      <c r="D22" s="132">
        <f>D21+F21</f>
        <v>3.4691239789930287E-2</v>
      </c>
      <c r="E22" s="128"/>
      <c r="F22" s="128"/>
      <c r="G22" s="128"/>
      <c r="H22" s="128"/>
      <c r="I22" s="128"/>
      <c r="J22" s="127"/>
      <c r="K22" s="5"/>
    </row>
    <row r="23" spans="1:11" ht="12.75" customHeight="1">
      <c r="A23" s="4"/>
      <c r="B23" s="5"/>
      <c r="C23" s="86"/>
      <c r="D23" s="128"/>
      <c r="E23" s="128"/>
      <c r="F23" s="128"/>
      <c r="G23" s="128"/>
      <c r="H23" s="128"/>
      <c r="I23" s="128"/>
      <c r="J23" s="127"/>
      <c r="K23" s="5"/>
    </row>
    <row r="24" spans="1:11" ht="12.75" customHeight="1">
      <c r="A24" s="4"/>
      <c r="B24" s="5"/>
      <c r="C24" s="86"/>
      <c r="D24" s="128"/>
      <c r="E24" s="128"/>
      <c r="F24" s="128"/>
      <c r="G24" s="128"/>
      <c r="H24" s="128"/>
      <c r="I24" s="128"/>
      <c r="J24" s="127"/>
      <c r="K24" s="5"/>
    </row>
    <row r="25" spans="1:11" ht="15.75" customHeight="1">
      <c r="A25" s="133"/>
      <c r="B25" s="344" t="s">
        <v>10</v>
      </c>
      <c r="C25" s="344"/>
      <c r="D25" s="344"/>
      <c r="E25" s="344"/>
      <c r="F25" s="345" t="s">
        <v>11</v>
      </c>
      <c r="G25" s="345"/>
      <c r="H25" s="345"/>
      <c r="I25" s="345"/>
      <c r="J25" s="345"/>
      <c r="K25" s="5"/>
    </row>
    <row r="26" spans="1:11" s="332" customFormat="1" ht="18.75" customHeight="1">
      <c r="A26" s="4"/>
      <c r="B26" s="18"/>
      <c r="C26" s="18"/>
      <c r="D26" s="18"/>
      <c r="E26" s="18"/>
      <c r="F26" s="18"/>
      <c r="G26" s="18"/>
      <c r="H26" s="18"/>
      <c r="I26" s="18"/>
      <c r="J26" s="18"/>
      <c r="K26" s="5"/>
    </row>
    <row r="27" spans="1:11" s="332" customFormat="1" ht="12.75" customHeight="1"/>
  </sheetData>
  <mergeCells count="9">
    <mergeCell ref="B25:E25"/>
    <mergeCell ref="F25:J25"/>
    <mergeCell ref="C2:J2"/>
    <mergeCell ref="C14:J14"/>
    <mergeCell ref="C19:J19"/>
    <mergeCell ref="F6:J6"/>
    <mergeCell ref="B6:E6"/>
    <mergeCell ref="C8:J11"/>
    <mergeCell ref="B12:J12"/>
  </mergeCells>
  <hyperlinks>
    <hyperlink ref="B4" location="Ejercicios!A1" display="Volver a ejercicios" xr:uid="{00000000-0004-0000-0300-000000000000}"/>
    <hyperlink ref="J4" location="Índice!A1" display="Volver al índice" xr:uid="{00000000-0004-0000-0300-000001000000}"/>
  </hyperlinks>
  <pageMargins left="0.75" right="0.75" top="1" bottom="1" header="0.5" footer="0.5"/>
  <pageSetup scale="97" orientation="landscape"/>
  <headerFooter>
    <oddFooter>&amp;C&amp;"Helvetica Neue,Regular"&amp;12&amp;K000000&amp;P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workbookViewId="0">
      <selection activeCell="B13" sqref="B13:J13"/>
    </sheetView>
  </sheetViews>
  <sheetFormatPr baseColWidth="10" defaultColWidth="8.85546875" defaultRowHeight="12.75" customHeight="1"/>
  <cols>
    <col min="1" max="1" width="8.85546875" style="1" customWidth="1"/>
    <col min="2" max="2" width="5.42578125" style="1" customWidth="1"/>
    <col min="3" max="3" width="8.85546875" style="1" customWidth="1"/>
    <col min="4" max="4" width="11.85546875" style="1" customWidth="1"/>
    <col min="5" max="5" width="16.85546875" style="1" customWidth="1"/>
    <col min="6" max="10" width="8.85546875" style="1" customWidth="1"/>
    <col min="11" max="11" width="23.5703125" style="332" customWidth="1"/>
    <col min="12" max="12" width="8.85546875" style="332" customWidth="1"/>
    <col min="13" max="16384" width="8.85546875" style="1"/>
  </cols>
  <sheetData>
    <row r="1" spans="1:11" ht="12.75" customHeight="1">
      <c r="A1" s="2"/>
      <c r="B1" s="3"/>
      <c r="C1" s="3"/>
      <c r="D1" s="3"/>
      <c r="E1" s="3"/>
      <c r="F1" s="3"/>
      <c r="G1" s="3"/>
      <c r="H1" s="3"/>
      <c r="I1" s="3"/>
      <c r="J1" s="3"/>
      <c r="K1" s="3"/>
    </row>
    <row r="2" spans="1:11" ht="12.75" customHeight="1">
      <c r="A2" s="4"/>
      <c r="B2" s="5"/>
      <c r="C2" s="383" t="s">
        <v>1</v>
      </c>
      <c r="D2" s="384"/>
      <c r="E2" s="384"/>
      <c r="F2" s="384"/>
      <c r="G2" s="384"/>
      <c r="H2" s="384"/>
      <c r="I2" s="384"/>
      <c r="J2" s="384"/>
      <c r="K2" s="5"/>
    </row>
    <row r="3" spans="1:11" ht="12.75" customHeight="1">
      <c r="A3" s="4"/>
      <c r="B3" s="5"/>
      <c r="C3" s="5"/>
      <c r="D3" s="5"/>
      <c r="E3" s="5"/>
      <c r="F3" s="8"/>
      <c r="G3" s="8"/>
      <c r="H3" s="8"/>
      <c r="I3" s="8"/>
      <c r="J3" s="8"/>
      <c r="K3" s="5"/>
    </row>
    <row r="4" spans="1:11" ht="12.75" customHeight="1">
      <c r="A4" s="4"/>
      <c r="B4" s="330" t="s">
        <v>246</v>
      </c>
      <c r="C4" s="5"/>
      <c r="D4" s="5"/>
      <c r="E4" s="5"/>
      <c r="F4" s="8"/>
      <c r="G4" s="8"/>
      <c r="H4" s="8"/>
      <c r="I4" s="8"/>
      <c r="J4" s="329" t="s">
        <v>247</v>
      </c>
      <c r="K4" s="5"/>
    </row>
    <row r="5" spans="1:11" ht="12.75" customHeight="1">
      <c r="A5" s="4"/>
      <c r="B5" s="45"/>
      <c r="C5" s="5"/>
      <c r="D5" s="5"/>
      <c r="E5" s="5"/>
      <c r="F5" s="8"/>
      <c r="G5" s="8"/>
      <c r="H5" s="8"/>
      <c r="I5" s="8"/>
      <c r="J5" s="37"/>
      <c r="K5" s="5"/>
    </row>
    <row r="6" spans="1:11" ht="18.75" customHeight="1">
      <c r="A6" s="4"/>
      <c r="B6" s="344" t="s">
        <v>65</v>
      </c>
      <c r="C6" s="344"/>
      <c r="D6" s="344"/>
      <c r="E6" s="344"/>
      <c r="F6" s="345"/>
      <c r="G6" s="345"/>
      <c r="H6" s="345"/>
      <c r="I6" s="345"/>
      <c r="J6" s="345"/>
      <c r="K6" s="5"/>
    </row>
    <row r="7" spans="1:11" ht="12.75" customHeight="1">
      <c r="A7" s="4"/>
      <c r="B7" s="5"/>
      <c r="C7" s="5"/>
      <c r="D7" s="5"/>
      <c r="E7" s="5"/>
      <c r="F7" s="5"/>
      <c r="G7" s="5"/>
      <c r="H7" s="5"/>
      <c r="I7" s="5"/>
      <c r="J7" s="5"/>
      <c r="K7" s="5"/>
    </row>
    <row r="8" spans="1:11" ht="12.75" customHeight="1">
      <c r="A8" s="4"/>
      <c r="B8" s="126">
        <v>8.1999999999999993</v>
      </c>
      <c r="C8" s="385" t="s">
        <v>13</v>
      </c>
      <c r="D8" s="386"/>
      <c r="E8" s="386"/>
      <c r="F8" s="386"/>
      <c r="G8" s="386"/>
      <c r="H8" s="386"/>
      <c r="I8" s="386"/>
      <c r="J8" s="386"/>
      <c r="K8" s="42"/>
    </row>
    <row r="9" spans="1:11" ht="12.75" customHeight="1">
      <c r="A9" s="4"/>
      <c r="B9" s="5"/>
      <c r="C9" s="386"/>
      <c r="D9" s="386"/>
      <c r="E9" s="386"/>
      <c r="F9" s="386"/>
      <c r="G9" s="386"/>
      <c r="H9" s="386"/>
      <c r="I9" s="386"/>
      <c r="J9" s="386"/>
      <c r="K9" s="42"/>
    </row>
    <row r="10" spans="1:11" ht="12.75" customHeight="1">
      <c r="A10" s="4"/>
      <c r="B10" s="5"/>
      <c r="C10" s="386"/>
      <c r="D10" s="386"/>
      <c r="E10" s="386"/>
      <c r="F10" s="386"/>
      <c r="G10" s="386"/>
      <c r="H10" s="386"/>
      <c r="I10" s="386"/>
      <c r="J10" s="386"/>
      <c r="K10" s="42"/>
    </row>
    <row r="11" spans="1:11" ht="12.75" customHeight="1">
      <c r="A11" s="4"/>
      <c r="B11" s="5"/>
      <c r="C11" s="386"/>
      <c r="D11" s="386"/>
      <c r="E11" s="386"/>
      <c r="F11" s="386"/>
      <c r="G11" s="386"/>
      <c r="H11" s="386"/>
      <c r="I11" s="386"/>
      <c r="J11" s="386"/>
      <c r="K11" s="5"/>
    </row>
    <row r="12" spans="1:11" ht="12.75" customHeight="1">
      <c r="A12" s="4"/>
      <c r="B12" s="5"/>
      <c r="C12" s="127"/>
      <c r="D12" s="127"/>
      <c r="E12" s="127"/>
      <c r="F12" s="127"/>
      <c r="G12" s="127"/>
      <c r="H12" s="127"/>
      <c r="I12" s="127"/>
      <c r="J12" s="127"/>
      <c r="K12" s="5"/>
    </row>
    <row r="13" spans="1:11" ht="18.75" customHeight="1">
      <c r="A13" s="4"/>
      <c r="B13" s="344" t="s">
        <v>66</v>
      </c>
      <c r="C13" s="344"/>
      <c r="D13" s="344"/>
      <c r="E13" s="344"/>
      <c r="F13" s="344"/>
      <c r="G13" s="344"/>
      <c r="H13" s="344"/>
      <c r="I13" s="344"/>
      <c r="J13" s="344"/>
      <c r="K13" s="5"/>
    </row>
    <row r="14" spans="1:11" ht="12.75" customHeight="1">
      <c r="A14" s="4"/>
      <c r="B14" s="5"/>
      <c r="C14" s="5"/>
      <c r="D14" s="5"/>
      <c r="E14" s="5"/>
      <c r="F14" s="5"/>
      <c r="G14" s="5"/>
      <c r="H14" s="5"/>
      <c r="I14" s="5"/>
      <c r="J14" s="5"/>
      <c r="K14" s="5"/>
    </row>
    <row r="15" spans="1:11" ht="13.7" customHeight="1">
      <c r="A15" s="4"/>
      <c r="B15" s="21"/>
      <c r="C15" s="352" t="s">
        <v>71</v>
      </c>
      <c r="D15" s="353"/>
      <c r="E15" s="353"/>
      <c r="F15" s="353"/>
      <c r="G15" s="353"/>
      <c r="H15" s="353"/>
      <c r="I15" s="353"/>
      <c r="J15" s="353"/>
      <c r="K15" s="5"/>
    </row>
    <row r="16" spans="1:11" ht="12.75" customHeight="1">
      <c r="A16" s="4"/>
      <c r="B16" s="21"/>
      <c r="C16" s="353"/>
      <c r="D16" s="353"/>
      <c r="E16" s="353"/>
      <c r="F16" s="353"/>
      <c r="G16" s="353"/>
      <c r="H16" s="353"/>
      <c r="I16" s="353"/>
      <c r="J16" s="353"/>
      <c r="K16" s="5"/>
    </row>
    <row r="17" spans="1:11" ht="12.95" customHeight="1">
      <c r="A17" s="4"/>
      <c r="B17" s="30"/>
      <c r="C17" s="21"/>
      <c r="D17" s="127"/>
      <c r="E17" s="127"/>
      <c r="F17" s="127"/>
      <c r="G17" s="127"/>
      <c r="H17" s="127"/>
      <c r="I17" s="127"/>
      <c r="J17" s="127"/>
      <c r="K17" s="5"/>
    </row>
    <row r="18" spans="1:11" ht="15.75" customHeight="1">
      <c r="A18" s="4"/>
      <c r="B18" s="30"/>
      <c r="C18" s="61"/>
      <c r="D18" s="127"/>
      <c r="E18" s="127"/>
      <c r="F18" s="134" t="s">
        <v>72</v>
      </c>
      <c r="G18" s="61"/>
      <c r="H18" s="127"/>
      <c r="I18" s="127"/>
      <c r="J18" s="127"/>
      <c r="K18" s="5"/>
    </row>
    <row r="19" spans="1:11" ht="15.75" customHeight="1">
      <c r="A19" s="4"/>
      <c r="B19" s="30"/>
      <c r="C19" s="135"/>
      <c r="D19" s="135"/>
      <c r="E19" s="135"/>
      <c r="F19" s="135"/>
      <c r="G19" s="135"/>
      <c r="H19" s="135"/>
      <c r="I19" s="135"/>
      <c r="J19" s="135"/>
      <c r="K19" s="5"/>
    </row>
    <row r="20" spans="1:11" ht="12.75" customHeight="1">
      <c r="A20" s="4"/>
      <c r="B20" s="30"/>
      <c r="C20" s="21"/>
      <c r="D20" s="128"/>
      <c r="E20" s="128"/>
      <c r="F20" s="128"/>
      <c r="G20" s="128"/>
      <c r="H20" s="128"/>
      <c r="I20" s="128"/>
      <c r="J20" s="127"/>
      <c r="K20" s="5"/>
    </row>
    <row r="21" spans="1:11" ht="15.75" customHeight="1">
      <c r="A21" s="4"/>
      <c r="B21" s="30"/>
      <c r="C21" s="115" t="s">
        <v>73</v>
      </c>
      <c r="D21" s="127"/>
      <c r="E21" s="127"/>
      <c r="F21" s="127"/>
      <c r="G21" s="127"/>
      <c r="H21" s="127"/>
      <c r="I21" s="127"/>
      <c r="J21" s="127"/>
      <c r="K21" s="5"/>
    </row>
    <row r="22" spans="1:11" ht="15.75" customHeight="1">
      <c r="A22" s="4"/>
      <c r="B22" s="30"/>
      <c r="C22" s="21"/>
      <c r="D22" s="128"/>
      <c r="E22" s="128"/>
      <c r="F22" s="128"/>
      <c r="G22" s="128"/>
      <c r="H22" s="128"/>
      <c r="I22" s="128"/>
      <c r="J22" s="127"/>
      <c r="K22" s="5"/>
    </row>
    <row r="23" spans="1:11" ht="15.75" customHeight="1">
      <c r="A23" s="4"/>
      <c r="B23" s="30"/>
      <c r="C23" s="77"/>
      <c r="D23" s="128"/>
      <c r="E23" s="128"/>
      <c r="F23" s="134" t="s">
        <v>72</v>
      </c>
      <c r="G23" s="128"/>
      <c r="H23" s="128"/>
      <c r="I23" s="128"/>
      <c r="J23" s="127"/>
      <c r="K23" s="5"/>
    </row>
    <row r="24" spans="1:11" ht="15.75" customHeight="1">
      <c r="A24" s="4"/>
      <c r="B24" s="30"/>
      <c r="C24" s="21"/>
      <c r="D24" s="128"/>
      <c r="E24" s="128"/>
      <c r="F24" s="128"/>
      <c r="G24" s="128"/>
      <c r="H24" s="128"/>
      <c r="I24" s="128"/>
      <c r="J24" s="127"/>
      <c r="K24" s="5"/>
    </row>
    <row r="25" spans="1:11" ht="15.75" customHeight="1">
      <c r="A25" s="4"/>
      <c r="B25" s="30"/>
      <c r="C25" s="115" t="s">
        <v>74</v>
      </c>
      <c r="D25" s="128"/>
      <c r="E25" s="128"/>
      <c r="F25" s="21"/>
      <c r="G25" s="61"/>
      <c r="H25" s="128"/>
      <c r="I25" s="128"/>
      <c r="J25" s="127"/>
      <c r="K25" s="5"/>
    </row>
    <row r="26" spans="1:11" ht="15.75" customHeight="1">
      <c r="A26" s="4"/>
      <c r="B26" s="30"/>
      <c r="C26" s="21"/>
      <c r="D26" s="128"/>
      <c r="E26" s="128"/>
      <c r="F26" s="128"/>
      <c r="G26" s="128"/>
      <c r="H26" s="128"/>
      <c r="I26" s="128"/>
      <c r="J26" s="127"/>
      <c r="K26" s="5"/>
    </row>
    <row r="27" spans="1:11" ht="15.75" customHeight="1">
      <c r="A27" s="4"/>
      <c r="B27" s="30"/>
      <c r="C27" s="21"/>
      <c r="D27" s="128"/>
      <c r="E27" s="128"/>
      <c r="F27" s="128"/>
      <c r="G27" s="128"/>
      <c r="H27" s="128"/>
      <c r="I27" s="128"/>
      <c r="J27" s="127"/>
      <c r="K27" s="5"/>
    </row>
    <row r="28" spans="1:11" ht="15.75" customHeight="1">
      <c r="A28" s="4"/>
      <c r="B28" s="30"/>
      <c r="C28" s="21"/>
      <c r="D28" s="128"/>
      <c r="E28" s="128"/>
      <c r="F28" s="128"/>
      <c r="G28" s="128"/>
      <c r="H28" s="128"/>
      <c r="I28" s="128"/>
      <c r="J28" s="127"/>
      <c r="K28" s="5"/>
    </row>
    <row r="29" spans="1:11" ht="15.75" customHeight="1">
      <c r="A29" s="4"/>
      <c r="B29" s="30"/>
      <c r="C29" s="30"/>
      <c r="D29" s="128"/>
      <c r="E29" s="128"/>
      <c r="F29" s="128"/>
      <c r="G29" s="128"/>
      <c r="H29" s="128"/>
      <c r="I29" s="128"/>
      <c r="J29" s="127"/>
      <c r="K29" s="5"/>
    </row>
    <row r="30" spans="1:11" ht="15.75" customHeight="1">
      <c r="A30" s="136"/>
      <c r="B30" s="344" t="s">
        <v>10</v>
      </c>
      <c r="C30" s="344"/>
      <c r="D30" s="344"/>
      <c r="E30" s="344"/>
      <c r="F30" s="345" t="s">
        <v>11</v>
      </c>
      <c r="G30" s="345"/>
      <c r="H30" s="345"/>
      <c r="I30" s="345"/>
      <c r="J30" s="345"/>
      <c r="K30" s="336"/>
    </row>
    <row r="31" spans="1:11" s="332" customFormat="1" ht="18.75" customHeight="1">
      <c r="A31" s="4"/>
      <c r="B31" s="18"/>
      <c r="C31" s="18"/>
      <c r="D31" s="18"/>
      <c r="E31" s="18"/>
      <c r="F31" s="18"/>
      <c r="G31" s="18"/>
      <c r="H31" s="18"/>
      <c r="I31" s="18"/>
      <c r="J31" s="18"/>
      <c r="K31" s="5"/>
    </row>
    <row r="32" spans="1:11" s="332" customFormat="1" ht="12.75" customHeight="1"/>
  </sheetData>
  <mergeCells count="8">
    <mergeCell ref="B30:E30"/>
    <mergeCell ref="F30:J30"/>
    <mergeCell ref="C15:J16"/>
    <mergeCell ref="C2:J2"/>
    <mergeCell ref="B6:E6"/>
    <mergeCell ref="F6:J6"/>
    <mergeCell ref="C8:J11"/>
    <mergeCell ref="B13:J13"/>
  </mergeCells>
  <hyperlinks>
    <hyperlink ref="B4" location="Ejercicios!A1" display="Volver a ejercicios" xr:uid="{7689ED27-F20F-415B-AEC3-0710400A2F63}"/>
    <hyperlink ref="J4" location="Índice!A1" display="Volver al índice" xr:uid="{7AD3DF08-B5BE-4B60-834F-B080C9493DB4}"/>
  </hyperlinks>
  <pageMargins left="0.75" right="0.75" top="1" bottom="1" header="0.5" footer="0.5"/>
  <pageSetup scale="96" orientation="landscape"/>
  <headerFooter>
    <oddFooter>&amp;C&amp;"Helvetica Neue,Regular"&amp;12&amp;K000000&amp;P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0"/>
  <sheetViews>
    <sheetView showGridLines="0" workbookViewId="0">
      <selection activeCell="B12" sqref="B12:J12"/>
    </sheetView>
  </sheetViews>
  <sheetFormatPr baseColWidth="10" defaultColWidth="8.85546875" defaultRowHeight="12.75" customHeight="1"/>
  <cols>
    <col min="1" max="1" width="8.85546875" style="1" customWidth="1"/>
    <col min="2" max="2" width="6.85546875" style="1" customWidth="1"/>
    <col min="3" max="3" width="12.85546875" style="1" customWidth="1"/>
    <col min="4" max="4" width="19.42578125" style="1" customWidth="1"/>
    <col min="5" max="5" width="7.140625" style="1" customWidth="1"/>
    <col min="6" max="6" width="11.42578125" style="1" customWidth="1"/>
    <col min="7" max="7" width="12.42578125" style="1" customWidth="1"/>
    <col min="8" max="8" width="8.85546875" style="1" customWidth="1"/>
    <col min="9" max="9" width="6.85546875" style="1" customWidth="1"/>
    <col min="10" max="10" width="3.5703125" style="1" customWidth="1"/>
    <col min="11" max="11" width="22.7109375" style="332" customWidth="1"/>
    <col min="12" max="12" width="8.85546875" style="332" customWidth="1"/>
    <col min="13" max="16384" width="8.85546875" style="1"/>
  </cols>
  <sheetData>
    <row r="1" spans="1:11" ht="12.75" customHeight="1">
      <c r="A1" s="2"/>
      <c r="B1" s="3"/>
      <c r="C1" s="3"/>
      <c r="D1" s="3"/>
      <c r="E1" s="3"/>
      <c r="F1" s="3"/>
      <c r="G1" s="3"/>
      <c r="H1" s="3"/>
      <c r="I1" s="3"/>
      <c r="J1" s="3"/>
      <c r="K1" s="3"/>
    </row>
    <row r="2" spans="1:11" ht="12.75" customHeight="1">
      <c r="A2" s="4"/>
      <c r="B2" s="5"/>
      <c r="C2" s="383" t="s">
        <v>1</v>
      </c>
      <c r="D2" s="384"/>
      <c r="E2" s="384"/>
      <c r="F2" s="384"/>
      <c r="G2" s="384"/>
      <c r="H2" s="384"/>
      <c r="I2" s="384"/>
      <c r="J2" s="384"/>
      <c r="K2" s="5"/>
    </row>
    <row r="3" spans="1:11" ht="12.75" customHeight="1">
      <c r="A3" s="4"/>
      <c r="B3" s="5"/>
      <c r="C3" s="5"/>
      <c r="D3" s="5"/>
      <c r="E3" s="5"/>
      <c r="F3" s="8"/>
      <c r="G3" s="8"/>
      <c r="H3" s="8"/>
      <c r="I3" s="8"/>
      <c r="J3" s="8"/>
      <c r="K3" s="5"/>
    </row>
    <row r="4" spans="1:11" ht="12.75" customHeight="1">
      <c r="A4" s="4"/>
      <c r="B4" s="330" t="s">
        <v>246</v>
      </c>
      <c r="C4" s="5"/>
      <c r="D4" s="5"/>
      <c r="E4" s="5"/>
      <c r="F4" s="8"/>
      <c r="G4" s="8"/>
      <c r="H4" s="8"/>
      <c r="I4" s="8"/>
      <c r="J4" s="329" t="s">
        <v>247</v>
      </c>
      <c r="K4" s="5"/>
    </row>
    <row r="5" spans="1:11" ht="12.75" customHeight="1">
      <c r="A5" s="4"/>
      <c r="B5" s="45"/>
      <c r="C5" s="5"/>
      <c r="D5" s="5"/>
      <c r="E5" s="5"/>
      <c r="F5" s="8"/>
      <c r="G5" s="8"/>
      <c r="H5" s="8"/>
      <c r="I5" s="8"/>
      <c r="J5" s="37"/>
      <c r="K5" s="5"/>
    </row>
    <row r="6" spans="1:11" ht="18.75" customHeight="1">
      <c r="A6" s="4"/>
      <c r="B6" s="344" t="s">
        <v>65</v>
      </c>
      <c r="C6" s="344"/>
      <c r="D6" s="344"/>
      <c r="E6" s="344"/>
      <c r="F6" s="345"/>
      <c r="G6" s="345"/>
      <c r="H6" s="345"/>
      <c r="I6" s="345"/>
      <c r="J6" s="345"/>
      <c r="K6" s="5"/>
    </row>
    <row r="7" spans="1:11" ht="12.75" customHeight="1">
      <c r="A7" s="4"/>
      <c r="B7" s="5"/>
      <c r="C7" s="5"/>
      <c r="D7" s="5"/>
      <c r="E7" s="5"/>
      <c r="F7" s="5"/>
      <c r="G7" s="5"/>
      <c r="H7" s="5"/>
      <c r="I7" s="5"/>
      <c r="J7" s="5"/>
      <c r="K7" s="5"/>
    </row>
    <row r="8" spans="1:11" ht="12.75" customHeight="1">
      <c r="A8" s="4"/>
      <c r="B8" s="126">
        <v>8.3000000000000007</v>
      </c>
      <c r="C8" s="385" t="s">
        <v>15</v>
      </c>
      <c r="D8" s="386"/>
      <c r="E8" s="386"/>
      <c r="F8" s="386"/>
      <c r="G8" s="386"/>
      <c r="H8" s="386"/>
      <c r="I8" s="386"/>
      <c r="J8" s="386"/>
      <c r="K8" s="48"/>
    </row>
    <row r="9" spans="1:11" ht="12.75" customHeight="1">
      <c r="A9" s="4"/>
      <c r="B9" s="5"/>
      <c r="C9" s="386"/>
      <c r="D9" s="386"/>
      <c r="E9" s="386"/>
      <c r="F9" s="386"/>
      <c r="G9" s="386"/>
      <c r="H9" s="386"/>
      <c r="I9" s="386"/>
      <c r="J9" s="386"/>
      <c r="K9" s="48"/>
    </row>
    <row r="10" spans="1:11" ht="12.75" customHeight="1">
      <c r="A10" s="4"/>
      <c r="B10" s="5"/>
      <c r="C10" s="386"/>
      <c r="D10" s="386"/>
      <c r="E10" s="386"/>
      <c r="F10" s="386"/>
      <c r="G10" s="386"/>
      <c r="H10" s="386"/>
      <c r="I10" s="386"/>
      <c r="J10" s="386"/>
      <c r="K10" s="48"/>
    </row>
    <row r="11" spans="1:11" ht="12.75" customHeight="1">
      <c r="A11" s="4"/>
      <c r="B11" s="5"/>
      <c r="C11" s="386"/>
      <c r="D11" s="386"/>
      <c r="E11" s="386"/>
      <c r="F11" s="386"/>
      <c r="G11" s="386"/>
      <c r="H11" s="386"/>
      <c r="I11" s="386"/>
      <c r="J11" s="386"/>
      <c r="K11" s="5"/>
    </row>
    <row r="12" spans="1:11" ht="18.75" customHeight="1">
      <c r="A12" s="4"/>
      <c r="B12" s="344" t="s">
        <v>66</v>
      </c>
      <c r="C12" s="344"/>
      <c r="D12" s="344"/>
      <c r="E12" s="344"/>
      <c r="F12" s="344"/>
      <c r="G12" s="344"/>
      <c r="H12" s="344"/>
      <c r="I12" s="344"/>
      <c r="J12" s="344"/>
      <c r="K12" s="5"/>
    </row>
    <row r="13" spans="1:11" ht="12.75" customHeight="1">
      <c r="A13" s="4"/>
      <c r="B13" s="5"/>
      <c r="C13" s="5"/>
      <c r="D13" s="5"/>
      <c r="E13" s="5"/>
      <c r="F13" s="5"/>
      <c r="G13" s="5"/>
      <c r="H13" s="5"/>
      <c r="I13" s="5"/>
      <c r="J13" s="5"/>
      <c r="K13" s="5"/>
    </row>
    <row r="14" spans="1:11" ht="12.95" customHeight="1">
      <c r="A14" s="4"/>
      <c r="B14" s="134" t="s">
        <v>176</v>
      </c>
      <c r="C14" s="134"/>
      <c r="D14" s="127"/>
      <c r="E14" s="127"/>
      <c r="F14" s="134"/>
      <c r="G14" s="134"/>
      <c r="H14" s="127"/>
      <c r="I14" s="5"/>
      <c r="J14" s="5"/>
      <c r="K14" s="5"/>
    </row>
    <row r="15" spans="1:11" ht="15.95" customHeight="1">
      <c r="A15" s="4"/>
      <c r="B15" s="5"/>
      <c r="C15" s="127"/>
      <c r="D15" s="127"/>
      <c r="E15" s="127"/>
      <c r="F15" s="127"/>
      <c r="G15" s="127"/>
      <c r="H15" s="61"/>
      <c r="I15" s="127"/>
      <c r="J15" s="5"/>
      <c r="K15" s="5"/>
    </row>
    <row r="16" spans="1:11" ht="15" customHeight="1">
      <c r="A16" s="4"/>
      <c r="B16" s="5"/>
      <c r="C16" s="61"/>
      <c r="D16" s="127"/>
      <c r="E16" s="127"/>
      <c r="F16" s="127"/>
      <c r="G16" s="61"/>
      <c r="H16" s="127"/>
      <c r="I16" s="127"/>
      <c r="J16" s="5"/>
      <c r="K16" s="5"/>
    </row>
    <row r="17" spans="1:11" ht="15" customHeight="1">
      <c r="A17" s="4"/>
      <c r="B17" s="5"/>
      <c r="C17" s="137"/>
      <c r="D17" s="127"/>
      <c r="E17" s="138">
        <f>(0.2/0.125)</f>
        <v>1.6</v>
      </c>
      <c r="F17" s="127"/>
      <c r="G17" s="127"/>
      <c r="H17" s="127"/>
      <c r="I17" s="127"/>
      <c r="J17" s="5"/>
      <c r="K17" s="5"/>
    </row>
    <row r="18" spans="1:11" ht="15" customHeight="1">
      <c r="A18" s="4"/>
      <c r="B18" s="5"/>
      <c r="C18" s="139"/>
      <c r="D18" s="127"/>
      <c r="E18" s="127"/>
      <c r="F18" s="127"/>
      <c r="G18" s="127"/>
      <c r="H18" s="127"/>
      <c r="I18" s="127"/>
      <c r="J18" s="5"/>
      <c r="K18" s="5"/>
    </row>
    <row r="19" spans="1:11" ht="15" customHeight="1">
      <c r="A19" s="4"/>
      <c r="B19" s="5"/>
      <c r="C19" s="139"/>
      <c r="D19" s="127"/>
      <c r="E19" s="138">
        <f>(0.05/0.125)</f>
        <v>0.4</v>
      </c>
      <c r="F19" s="127"/>
      <c r="G19" s="127"/>
      <c r="H19" s="127"/>
      <c r="I19" s="127"/>
      <c r="J19" s="5"/>
      <c r="K19" s="5"/>
    </row>
    <row r="20" spans="1:11" ht="13.7" customHeight="1">
      <c r="A20" s="4"/>
      <c r="B20" s="5"/>
      <c r="C20" s="139"/>
      <c r="D20" s="127"/>
      <c r="E20" s="127"/>
      <c r="F20" s="127"/>
      <c r="G20" s="127"/>
      <c r="H20" s="127"/>
      <c r="I20" s="127"/>
      <c r="J20" s="5"/>
      <c r="K20" s="5"/>
    </row>
    <row r="21" spans="1:11" ht="13.7" customHeight="1">
      <c r="A21" s="4"/>
      <c r="B21" s="5"/>
      <c r="C21" s="127"/>
      <c r="D21" s="127"/>
      <c r="E21" s="127"/>
      <c r="F21" s="127"/>
      <c r="G21" s="127"/>
      <c r="H21" s="127"/>
      <c r="I21" s="127"/>
      <c r="J21" s="5"/>
      <c r="K21" s="5"/>
    </row>
    <row r="22" spans="1:11" ht="13.7" customHeight="1">
      <c r="A22" s="4"/>
      <c r="B22" s="5"/>
      <c r="C22" s="127"/>
      <c r="D22" s="127"/>
      <c r="E22" s="138">
        <f>(0.2/0.13)</f>
        <v>1.5384615384615385</v>
      </c>
      <c r="F22" s="127"/>
      <c r="G22" s="127"/>
      <c r="H22" s="127"/>
      <c r="I22" s="127"/>
      <c r="J22" s="5"/>
      <c r="K22" s="5"/>
    </row>
    <row r="23" spans="1:11" ht="13.7" customHeight="1">
      <c r="A23" s="4"/>
      <c r="B23" s="5"/>
      <c r="C23" s="61"/>
      <c r="D23" s="127"/>
      <c r="E23" s="127"/>
      <c r="F23" s="127"/>
      <c r="G23" s="127"/>
      <c r="H23" s="127"/>
      <c r="I23" s="127"/>
      <c r="J23" s="5"/>
      <c r="K23" s="5"/>
    </row>
    <row r="24" spans="1:11" ht="13.7" customHeight="1">
      <c r="A24" s="4"/>
      <c r="B24" s="5"/>
      <c r="C24" s="127"/>
      <c r="D24" s="127"/>
      <c r="E24" s="127"/>
      <c r="F24" s="127"/>
      <c r="G24" s="127"/>
      <c r="H24" s="127"/>
      <c r="I24" s="127"/>
      <c r="J24" s="5"/>
      <c r="K24" s="5"/>
    </row>
    <row r="25" spans="1:11" ht="13.7" customHeight="1">
      <c r="A25" s="4"/>
      <c r="B25" s="5"/>
      <c r="C25" s="127"/>
      <c r="D25" s="127"/>
      <c r="E25" s="138">
        <f>(0.05/0.13)</f>
        <v>0.38461538461538464</v>
      </c>
      <c r="F25" s="127"/>
      <c r="G25" s="127"/>
      <c r="H25" s="127"/>
      <c r="I25" s="127"/>
      <c r="J25" s="5"/>
      <c r="K25" s="5"/>
    </row>
    <row r="26" spans="1:11" ht="13.7" customHeight="1">
      <c r="A26" s="4"/>
      <c r="B26" s="5"/>
      <c r="C26" s="61"/>
      <c r="D26" s="127"/>
      <c r="E26" s="127"/>
      <c r="F26" s="127"/>
      <c r="G26" s="127"/>
      <c r="H26" s="127"/>
      <c r="I26" s="127"/>
      <c r="J26" s="5"/>
      <c r="K26" s="5"/>
    </row>
    <row r="27" spans="1:11" ht="13.7" customHeight="1">
      <c r="A27" s="4"/>
      <c r="B27" s="5"/>
      <c r="C27" s="352" t="s">
        <v>177</v>
      </c>
      <c r="D27" s="353"/>
      <c r="E27" s="353"/>
      <c r="F27" s="353"/>
      <c r="G27" s="353"/>
      <c r="H27" s="353"/>
      <c r="I27" s="353"/>
      <c r="J27" s="5"/>
      <c r="K27" s="5"/>
    </row>
    <row r="28" spans="1:11" ht="12.75" customHeight="1">
      <c r="A28" s="4"/>
      <c r="B28" s="5"/>
      <c r="C28" s="387"/>
      <c r="D28" s="387"/>
      <c r="E28" s="387"/>
      <c r="F28" s="387"/>
      <c r="G28" s="387"/>
      <c r="H28" s="387"/>
      <c r="I28" s="387"/>
      <c r="J28" s="5"/>
      <c r="K28" s="5"/>
    </row>
    <row r="29" spans="1:11" ht="12.75" customHeight="1">
      <c r="A29" s="4"/>
      <c r="B29" s="5"/>
      <c r="C29" s="53"/>
      <c r="D29" s="53"/>
      <c r="E29" s="53"/>
      <c r="F29" s="53"/>
      <c r="G29" s="53"/>
      <c r="H29" s="53"/>
      <c r="I29" s="21"/>
      <c r="J29" s="5"/>
      <c r="K29" s="5"/>
    </row>
    <row r="30" spans="1:11" ht="12.75" customHeight="1">
      <c r="A30" s="4"/>
      <c r="B30" s="5"/>
      <c r="C30" s="5"/>
      <c r="D30" s="140" t="s">
        <v>75</v>
      </c>
      <c r="E30" s="5"/>
      <c r="F30" s="5"/>
      <c r="G30" s="5"/>
      <c r="H30" s="5"/>
      <c r="I30" s="5"/>
      <c r="J30" s="5"/>
      <c r="K30" s="5"/>
    </row>
    <row r="31" spans="1:11" ht="12.75" customHeight="1">
      <c r="A31" s="4"/>
      <c r="B31" s="5"/>
      <c r="C31" s="53"/>
      <c r="D31" s="53"/>
      <c r="E31" s="53"/>
      <c r="F31" s="53"/>
      <c r="G31" s="53"/>
      <c r="H31" s="53"/>
      <c r="I31" s="21"/>
      <c r="J31" s="5"/>
      <c r="K31" s="5"/>
    </row>
    <row r="32" spans="1:11" ht="13.5" customHeight="1">
      <c r="A32" s="4"/>
      <c r="B32" s="5"/>
      <c r="C32" s="61"/>
      <c r="D32" s="53"/>
      <c r="E32" s="134" t="s">
        <v>76</v>
      </c>
      <c r="F32" s="53"/>
      <c r="G32" s="53"/>
      <c r="H32" s="53"/>
      <c r="I32" s="21"/>
      <c r="J32" s="5"/>
      <c r="K32" s="5"/>
    </row>
    <row r="33" spans="1:11" ht="13.7" customHeight="1">
      <c r="A33" s="4"/>
      <c r="B33" s="5"/>
      <c r="C33" s="356" t="s">
        <v>77</v>
      </c>
      <c r="D33" s="357"/>
      <c r="E33" s="357"/>
      <c r="F33" s="357"/>
      <c r="G33" s="357"/>
      <c r="H33" s="53"/>
      <c r="I33" s="21"/>
      <c r="J33" s="5"/>
      <c r="K33" s="5"/>
    </row>
    <row r="34" spans="1:11" ht="12.75" customHeight="1">
      <c r="A34" s="4"/>
      <c r="B34" s="5"/>
      <c r="C34" s="61"/>
      <c r="D34" s="53"/>
      <c r="E34" s="5"/>
      <c r="F34" s="53"/>
      <c r="G34" s="53"/>
      <c r="H34" s="53"/>
      <c r="I34" s="21"/>
      <c r="J34" s="5"/>
      <c r="K34" s="5"/>
    </row>
    <row r="35" spans="1:11" ht="12.75" customHeight="1">
      <c r="A35" s="4"/>
      <c r="B35" s="5"/>
      <c r="C35" s="53"/>
      <c r="D35" s="53"/>
      <c r="E35" s="53"/>
      <c r="F35" s="53"/>
      <c r="G35" s="53"/>
      <c r="H35" s="53"/>
      <c r="I35" s="21"/>
      <c r="J35" s="5"/>
      <c r="K35" s="5"/>
    </row>
    <row r="36" spans="1:11" ht="12.75" customHeight="1">
      <c r="A36" s="4"/>
      <c r="B36" s="5"/>
      <c r="C36" s="61"/>
      <c r="D36" s="53"/>
      <c r="E36" s="53"/>
      <c r="F36" s="53"/>
      <c r="G36" s="53"/>
      <c r="H36" s="53"/>
      <c r="I36" s="21"/>
      <c r="J36" s="5"/>
      <c r="K36" s="5"/>
    </row>
    <row r="37" spans="1:11" ht="12.75" customHeight="1">
      <c r="A37" s="4"/>
      <c r="B37" s="5"/>
      <c r="C37" s="53"/>
      <c r="D37" s="53"/>
      <c r="E37" s="53"/>
      <c r="F37" s="53"/>
      <c r="G37" s="53"/>
      <c r="H37" s="53"/>
      <c r="I37" s="21"/>
      <c r="J37" s="5"/>
      <c r="K37" s="5"/>
    </row>
    <row r="38" spans="1:11" ht="12.75" customHeight="1">
      <c r="A38" s="4"/>
      <c r="B38" s="5"/>
      <c r="C38" s="378" t="s">
        <v>78</v>
      </c>
      <c r="D38" s="379"/>
      <c r="E38" s="379"/>
      <c r="F38" s="379"/>
      <c r="G38" s="379"/>
      <c r="H38" s="379"/>
      <c r="I38" s="379"/>
      <c r="J38" s="5"/>
      <c r="K38" s="5"/>
    </row>
    <row r="39" spans="1:11" ht="12.75" customHeight="1">
      <c r="A39" s="4"/>
      <c r="B39" s="5"/>
      <c r="C39" s="5"/>
      <c r="D39" s="5"/>
      <c r="E39" s="5"/>
      <c r="F39" s="5"/>
      <c r="G39" s="5"/>
      <c r="H39" s="5"/>
      <c r="I39" s="5"/>
      <c r="J39" s="5"/>
      <c r="K39" s="5"/>
    </row>
    <row r="40" spans="1:11" ht="12.75" customHeight="1">
      <c r="A40" s="4"/>
      <c r="B40" s="5"/>
      <c r="C40" s="53"/>
      <c r="D40" s="53"/>
      <c r="E40" s="53"/>
      <c r="F40" s="53"/>
      <c r="G40" s="53"/>
      <c r="H40" s="53"/>
      <c r="I40" s="21"/>
      <c r="J40" s="5"/>
      <c r="K40" s="5"/>
    </row>
    <row r="41" spans="1:11" ht="12.75" customHeight="1">
      <c r="A41" s="4"/>
      <c r="B41" s="5"/>
      <c r="C41" s="61"/>
      <c r="D41" s="53"/>
      <c r="E41" s="53"/>
      <c r="F41" s="53"/>
      <c r="G41" s="53"/>
      <c r="H41" s="53"/>
      <c r="I41" s="21"/>
      <c r="J41" s="5"/>
      <c r="K41" s="5"/>
    </row>
    <row r="42" spans="1:11" ht="12.75" customHeight="1">
      <c r="A42" s="4"/>
      <c r="B42" s="5"/>
      <c r="C42" s="53"/>
      <c r="D42" s="53"/>
      <c r="E42" s="53"/>
      <c r="F42" s="53"/>
      <c r="G42" s="53"/>
      <c r="H42" s="53"/>
      <c r="I42" s="21"/>
      <c r="J42" s="5"/>
      <c r="K42" s="5"/>
    </row>
    <row r="43" spans="1:11" ht="12.75" customHeight="1">
      <c r="A43" s="4"/>
      <c r="B43" s="5"/>
      <c r="C43" s="53"/>
      <c r="D43" s="53"/>
      <c r="E43" s="53"/>
      <c r="F43" s="53"/>
      <c r="G43" s="53"/>
      <c r="H43" s="53"/>
      <c r="I43" s="21"/>
      <c r="J43" s="5"/>
      <c r="K43" s="5"/>
    </row>
    <row r="44" spans="1:11" ht="12.75" customHeight="1">
      <c r="A44" s="4"/>
      <c r="B44" s="5"/>
      <c r="C44" s="53"/>
      <c r="D44" s="53"/>
      <c r="E44" s="53"/>
      <c r="F44" s="53"/>
      <c r="G44" s="53"/>
      <c r="H44" s="53"/>
      <c r="I44" s="21"/>
      <c r="J44" s="5"/>
      <c r="K44" s="5"/>
    </row>
    <row r="45" spans="1:11" ht="12.75" customHeight="1">
      <c r="A45" s="4"/>
      <c r="B45" s="5"/>
      <c r="C45" s="53"/>
      <c r="D45" s="53"/>
      <c r="E45" s="53"/>
      <c r="F45" s="53"/>
      <c r="G45" s="53"/>
      <c r="H45" s="53"/>
      <c r="I45" s="21"/>
      <c r="J45" s="5"/>
      <c r="K45" s="5"/>
    </row>
    <row r="46" spans="1:11" ht="12.75" customHeight="1">
      <c r="A46" s="4"/>
      <c r="B46" s="5"/>
      <c r="C46" s="53"/>
      <c r="D46" s="53"/>
      <c r="E46" s="53"/>
      <c r="F46" s="53"/>
      <c r="G46" s="53"/>
      <c r="H46" s="53"/>
      <c r="I46" s="21"/>
      <c r="J46" s="5"/>
      <c r="K46" s="5"/>
    </row>
    <row r="47" spans="1:11" ht="12.75" customHeight="1">
      <c r="A47" s="4"/>
      <c r="B47" s="5"/>
      <c r="C47" s="53"/>
      <c r="D47" s="53"/>
      <c r="E47" s="53"/>
      <c r="F47" s="53"/>
      <c r="G47" s="53"/>
      <c r="H47" s="53"/>
      <c r="I47" s="21"/>
      <c r="J47" s="5"/>
      <c r="K47" s="5"/>
    </row>
    <row r="48" spans="1:11" ht="12.75" customHeight="1">
      <c r="A48" s="4"/>
      <c r="B48" s="5"/>
      <c r="C48" s="61"/>
      <c r="D48" s="53"/>
      <c r="E48" s="53"/>
      <c r="F48" s="53"/>
      <c r="G48" s="53"/>
      <c r="H48" s="53"/>
      <c r="I48" s="21"/>
      <c r="J48" s="5"/>
      <c r="K48" s="5"/>
    </row>
    <row r="49" spans="1:11" s="332" customFormat="1" ht="15.75" customHeight="1">
      <c r="A49" s="4"/>
      <c r="B49" s="344" t="s">
        <v>10</v>
      </c>
      <c r="C49" s="344"/>
      <c r="D49" s="344"/>
      <c r="E49" s="344"/>
      <c r="F49" s="345" t="s">
        <v>11</v>
      </c>
      <c r="G49" s="345"/>
      <c r="H49" s="345"/>
      <c r="I49" s="345"/>
      <c r="J49" s="345"/>
      <c r="K49" s="5"/>
    </row>
    <row r="50" spans="1:11" s="332" customFormat="1" ht="12.75" customHeight="1"/>
  </sheetData>
  <mergeCells count="10">
    <mergeCell ref="C27:I28"/>
    <mergeCell ref="C33:G33"/>
    <mergeCell ref="C38:I38"/>
    <mergeCell ref="B49:E49"/>
    <mergeCell ref="F49:J49"/>
    <mergeCell ref="C2:J2"/>
    <mergeCell ref="B6:E6"/>
    <mergeCell ref="F6:J6"/>
    <mergeCell ref="C8:J11"/>
    <mergeCell ref="B12:J12"/>
  </mergeCells>
  <hyperlinks>
    <hyperlink ref="B4" location="Ejercicios!A1" display="Volver a ejercicios" xr:uid="{E38540B5-FFAC-4142-8F49-B2AA9537B10B}"/>
    <hyperlink ref="J4" location="Índice!A1" display="Volver al índice" xr:uid="{9C7E5D68-04BC-43DD-A11A-CDFE25DB9AC9}"/>
  </hyperlinks>
  <pageMargins left="0.75" right="0.75" top="1" bottom="1" header="0.5" footer="0.5"/>
  <pageSetup scale="85" orientation="portrait"/>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4"/>
  <sheetViews>
    <sheetView showGridLines="0" workbookViewId="0">
      <selection activeCell="B12" sqref="B12:J12"/>
    </sheetView>
  </sheetViews>
  <sheetFormatPr baseColWidth="10" defaultColWidth="8.85546875" defaultRowHeight="12.75" customHeight="1"/>
  <cols>
    <col min="1" max="1" width="8.85546875" style="1" customWidth="1"/>
    <col min="2" max="2" width="6.85546875" style="1" customWidth="1"/>
    <col min="3" max="3" width="12.85546875" style="1" customWidth="1"/>
    <col min="4" max="4" width="19.42578125" style="1" customWidth="1"/>
    <col min="5" max="5" width="7.140625" style="1" customWidth="1"/>
    <col min="6" max="6" width="11.42578125" style="1" customWidth="1"/>
    <col min="7" max="7" width="12.42578125" style="1" customWidth="1"/>
    <col min="8" max="8" width="8.85546875" style="1" customWidth="1"/>
    <col min="9" max="9" width="6.85546875" style="1" customWidth="1"/>
    <col min="10" max="10" width="3.5703125" style="1" customWidth="1"/>
    <col min="11" max="11" width="27.5703125" style="332" customWidth="1"/>
    <col min="12" max="12" width="8.85546875" style="332" customWidth="1"/>
    <col min="13" max="16384" width="8.85546875" style="1"/>
  </cols>
  <sheetData>
    <row r="1" spans="1:11" ht="12.75" customHeight="1">
      <c r="A1" s="2"/>
      <c r="B1" s="3"/>
      <c r="C1" s="3"/>
      <c r="D1" s="3"/>
      <c r="E1" s="3"/>
      <c r="F1" s="3"/>
      <c r="G1" s="3"/>
      <c r="H1" s="3"/>
      <c r="I1" s="3"/>
      <c r="J1" s="3"/>
      <c r="K1" s="3"/>
    </row>
    <row r="2" spans="1:11" ht="12.75" customHeight="1">
      <c r="A2" s="4"/>
      <c r="B2" s="5"/>
      <c r="C2" s="383" t="s">
        <v>1</v>
      </c>
      <c r="D2" s="384"/>
      <c r="E2" s="384"/>
      <c r="F2" s="384"/>
      <c r="G2" s="384"/>
      <c r="H2" s="384"/>
      <c r="I2" s="384"/>
      <c r="J2" s="384"/>
      <c r="K2" s="5"/>
    </row>
    <row r="3" spans="1:11" ht="12.75" customHeight="1">
      <c r="A3" s="4"/>
      <c r="B3" s="5"/>
      <c r="C3" s="5"/>
      <c r="D3" s="5"/>
      <c r="E3" s="5"/>
      <c r="F3" s="8"/>
      <c r="G3" s="8"/>
      <c r="H3" s="8"/>
      <c r="I3" s="8"/>
      <c r="J3" s="8"/>
      <c r="K3" s="5"/>
    </row>
    <row r="4" spans="1:11" ht="12.75" customHeight="1">
      <c r="A4" s="4"/>
      <c r="B4" s="330" t="s">
        <v>246</v>
      </c>
      <c r="C4" s="5"/>
      <c r="D4" s="5"/>
      <c r="E4" s="5"/>
      <c r="F4" s="8"/>
      <c r="G4" s="8"/>
      <c r="H4" s="8"/>
      <c r="I4" s="8"/>
      <c r="J4" s="329" t="s">
        <v>247</v>
      </c>
      <c r="K4" s="5"/>
    </row>
    <row r="5" spans="1:11" ht="12.75" customHeight="1">
      <c r="A5" s="4"/>
      <c r="B5" s="45"/>
      <c r="C5" s="5"/>
      <c r="D5" s="5"/>
      <c r="E5" s="5"/>
      <c r="F5" s="8"/>
      <c r="G5" s="8"/>
      <c r="H5" s="8"/>
      <c r="I5" s="8"/>
      <c r="J5" s="37"/>
      <c r="K5" s="5"/>
    </row>
    <row r="6" spans="1:11" ht="18.75" customHeight="1">
      <c r="A6" s="4"/>
      <c r="B6" s="344" t="s">
        <v>65</v>
      </c>
      <c r="C6" s="344"/>
      <c r="D6" s="344"/>
      <c r="E6" s="344"/>
      <c r="F6" s="345"/>
      <c r="G6" s="345"/>
      <c r="H6" s="345"/>
      <c r="I6" s="345"/>
      <c r="J6" s="345"/>
      <c r="K6" s="5"/>
    </row>
    <row r="7" spans="1:11" ht="12.75" customHeight="1">
      <c r="A7" s="4"/>
      <c r="B7" s="5"/>
      <c r="C7" s="5"/>
      <c r="D7" s="5"/>
      <c r="E7" s="5"/>
      <c r="F7" s="5"/>
      <c r="G7" s="5"/>
      <c r="H7" s="5"/>
      <c r="I7" s="5"/>
      <c r="J7" s="5"/>
      <c r="K7" s="5"/>
    </row>
    <row r="8" spans="1:11" ht="12.75" customHeight="1">
      <c r="A8" s="4"/>
      <c r="B8" s="126">
        <v>8.4</v>
      </c>
      <c r="C8" s="370" t="s">
        <v>190</v>
      </c>
      <c r="D8" s="370"/>
      <c r="E8" s="370"/>
      <c r="F8" s="370"/>
      <c r="G8" s="370"/>
      <c r="H8" s="370"/>
      <c r="I8" s="370"/>
      <c r="J8" s="370"/>
      <c r="K8" s="337"/>
    </row>
    <row r="9" spans="1:11" ht="12.75" customHeight="1">
      <c r="A9" s="4"/>
      <c r="B9" s="5"/>
      <c r="C9" s="370"/>
      <c r="D9" s="370"/>
      <c r="E9" s="370"/>
      <c r="F9" s="370"/>
      <c r="G9" s="370"/>
      <c r="H9" s="370"/>
      <c r="I9" s="370"/>
      <c r="J9" s="370"/>
      <c r="K9" s="337"/>
    </row>
    <row r="10" spans="1:11" ht="12.75" customHeight="1">
      <c r="A10" s="4"/>
      <c r="B10" s="5"/>
      <c r="C10" s="370"/>
      <c r="D10" s="370"/>
      <c r="E10" s="370"/>
      <c r="F10" s="370"/>
      <c r="G10" s="370"/>
      <c r="H10" s="370"/>
      <c r="I10" s="370"/>
      <c r="J10" s="370"/>
      <c r="K10" s="48"/>
    </row>
    <row r="11" spans="1:11" ht="12.75" customHeight="1">
      <c r="A11" s="4"/>
      <c r="B11" s="5"/>
      <c r="C11" s="220"/>
      <c r="D11" s="220"/>
      <c r="E11" s="220"/>
      <c r="F11" s="220"/>
      <c r="G11" s="220"/>
      <c r="H11" s="220"/>
      <c r="I11" s="220"/>
      <c r="J11" s="220"/>
      <c r="K11" s="5"/>
    </row>
    <row r="12" spans="1:11" ht="18.75" customHeight="1">
      <c r="A12" s="4"/>
      <c r="B12" s="344" t="s">
        <v>66</v>
      </c>
      <c r="C12" s="344"/>
      <c r="D12" s="344"/>
      <c r="E12" s="344"/>
      <c r="F12" s="344"/>
      <c r="G12" s="344"/>
      <c r="H12" s="344"/>
      <c r="I12" s="344"/>
      <c r="J12" s="344"/>
      <c r="K12" s="5"/>
    </row>
    <row r="13" spans="1:11" ht="12.75" customHeight="1">
      <c r="A13" s="4"/>
      <c r="B13" s="5"/>
      <c r="C13" s="5"/>
      <c r="D13" s="5"/>
      <c r="E13" s="5"/>
      <c r="F13" s="5"/>
      <c r="G13" s="5"/>
      <c r="H13" s="5"/>
      <c r="I13" s="5"/>
      <c r="J13" s="5"/>
      <c r="K13" s="5"/>
    </row>
    <row r="14" spans="1:11" ht="12.95" customHeight="1">
      <c r="A14" s="4"/>
      <c r="B14" s="325" t="s">
        <v>193</v>
      </c>
      <c r="C14" s="134"/>
      <c r="D14" s="127"/>
      <c r="E14" s="127"/>
      <c r="F14" s="134"/>
      <c r="G14" s="134"/>
      <c r="H14" s="127"/>
      <c r="I14" s="5"/>
      <c r="J14" s="5"/>
      <c r="K14" s="5"/>
    </row>
    <row r="15" spans="1:11" ht="15.95" customHeight="1">
      <c r="A15" s="4"/>
      <c r="B15" s="324" t="s">
        <v>194</v>
      </c>
      <c r="C15" s="127"/>
      <c r="D15" s="127"/>
      <c r="E15" s="127"/>
      <c r="F15" s="127"/>
      <c r="G15" s="127"/>
      <c r="H15" s="61"/>
      <c r="I15" s="127"/>
      <c r="J15" s="5"/>
      <c r="K15" s="5"/>
    </row>
    <row r="16" spans="1:11" ht="15" customHeight="1">
      <c r="A16" s="4"/>
      <c r="B16" s="324" t="s">
        <v>191</v>
      </c>
      <c r="C16" s="61"/>
      <c r="D16" s="127"/>
      <c r="E16" s="127"/>
      <c r="F16" s="127"/>
      <c r="G16" s="61"/>
      <c r="H16" s="127"/>
      <c r="I16" s="127"/>
      <c r="J16" s="5"/>
      <c r="K16" s="5"/>
    </row>
    <row r="17" spans="1:11" ht="15" customHeight="1">
      <c r="A17" s="4"/>
      <c r="B17" s="324" t="s">
        <v>192</v>
      </c>
      <c r="C17" s="137"/>
      <c r="D17" s="127"/>
      <c r="E17" s="138"/>
      <c r="F17" s="127"/>
      <c r="G17" s="127"/>
      <c r="H17" s="127"/>
      <c r="I17" s="127"/>
      <c r="J17" s="5"/>
      <c r="K17" s="5"/>
    </row>
    <row r="18" spans="1:11" ht="15" customHeight="1">
      <c r="A18" s="4"/>
      <c r="B18" s="324" t="s">
        <v>195</v>
      </c>
      <c r="C18" s="137"/>
      <c r="D18" s="127"/>
      <c r="E18" s="138"/>
      <c r="F18" s="127"/>
      <c r="G18" s="127"/>
      <c r="H18" s="127"/>
      <c r="I18" s="127"/>
      <c r="J18" s="5"/>
      <c r="K18" s="5"/>
    </row>
    <row r="19" spans="1:11" ht="15" customHeight="1">
      <c r="A19" s="4"/>
      <c r="B19" s="5"/>
      <c r="C19" s="139"/>
      <c r="D19" s="127"/>
      <c r="E19" s="127"/>
      <c r="F19" s="127"/>
      <c r="G19" s="127"/>
      <c r="H19" s="127"/>
      <c r="I19" s="127"/>
      <c r="J19" s="5"/>
      <c r="K19" s="5"/>
    </row>
    <row r="20" spans="1:11" ht="15" customHeight="1">
      <c r="A20" s="4"/>
      <c r="B20" s="5"/>
      <c r="C20" s="139"/>
      <c r="D20" s="127"/>
      <c r="E20" s="138"/>
      <c r="F20" s="127"/>
      <c r="G20" s="127"/>
      <c r="H20" s="127"/>
      <c r="I20" s="127"/>
      <c r="J20" s="5"/>
      <c r="K20" s="5"/>
    </row>
    <row r="21" spans="1:11" ht="13.7" customHeight="1">
      <c r="A21" s="4"/>
      <c r="B21" s="5"/>
      <c r="C21" s="139"/>
      <c r="D21" s="127"/>
      <c r="E21" s="127"/>
      <c r="F21" s="127"/>
      <c r="G21" s="127"/>
      <c r="H21" s="127"/>
      <c r="I21" s="127"/>
      <c r="J21" s="5"/>
      <c r="K21" s="5"/>
    </row>
    <row r="22" spans="1:11" ht="12.75" customHeight="1">
      <c r="A22" s="4"/>
      <c r="B22" s="5"/>
      <c r="C22" s="61"/>
      <c r="D22" s="53"/>
      <c r="E22" s="53"/>
      <c r="F22" s="53"/>
      <c r="G22" s="53"/>
      <c r="H22" s="53"/>
      <c r="I22" s="21"/>
      <c r="J22" s="5"/>
      <c r="K22" s="5"/>
    </row>
    <row r="23" spans="1:11" s="332" customFormat="1" ht="15.75" customHeight="1">
      <c r="A23" s="4"/>
      <c r="B23" s="344" t="s">
        <v>10</v>
      </c>
      <c r="C23" s="344"/>
      <c r="D23" s="344"/>
      <c r="E23" s="344"/>
      <c r="F23" s="345" t="s">
        <v>11</v>
      </c>
      <c r="G23" s="345"/>
      <c r="H23" s="345"/>
      <c r="I23" s="345"/>
      <c r="J23" s="345"/>
      <c r="K23" s="5"/>
    </row>
    <row r="24" spans="1:11" s="332" customFormat="1" ht="12.75" customHeight="1"/>
  </sheetData>
  <mergeCells count="7">
    <mergeCell ref="B23:E23"/>
    <mergeCell ref="F23:J23"/>
    <mergeCell ref="C2:J2"/>
    <mergeCell ref="B6:E6"/>
    <mergeCell ref="F6:J6"/>
    <mergeCell ref="C8:J10"/>
    <mergeCell ref="B12:J12"/>
  </mergeCells>
  <hyperlinks>
    <hyperlink ref="B4" location="Ejercicios!A1" display="Volver a ejercicios" xr:uid="{F26FF5CF-5BEA-4BEF-AD97-CF8B3415679D}"/>
    <hyperlink ref="J4" location="Índice!A1" display="Volver al índice" xr:uid="{01C1C0D1-16E1-4C5C-A7DF-F5FCC0CB85CE}"/>
  </hyperlinks>
  <pageMargins left="0.75" right="0.75" top="1" bottom="1" header="0.5" footer="0.5"/>
  <pageSetup scale="85" orientation="portrait"/>
  <headerFooter>
    <oddFooter>&amp;C&amp;"Helvetica Neue,Regular"&amp;12&amp;K000000&amp;P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28"/>
  <sheetViews>
    <sheetView showGridLines="0" topLeftCell="C1" zoomScaleNormal="100" workbookViewId="0">
      <selection activeCell="B10" sqref="B10:R10"/>
    </sheetView>
  </sheetViews>
  <sheetFormatPr baseColWidth="10" defaultColWidth="9.140625" defaultRowHeight="12.75" customHeight="1"/>
  <cols>
    <col min="1" max="1" width="9.140625" style="1" customWidth="1"/>
    <col min="2" max="2" width="6.5703125" style="1" customWidth="1"/>
    <col min="3" max="3" width="44.85546875" style="1" customWidth="1"/>
    <col min="4" max="4" width="9.140625" style="1" customWidth="1"/>
    <col min="5" max="5" width="12.85546875" style="1" customWidth="1"/>
    <col min="6" max="6" width="12.42578125" style="1" customWidth="1"/>
    <col min="7" max="7" width="13.42578125" style="1" customWidth="1"/>
    <col min="8" max="8" width="12.5703125" style="1" customWidth="1"/>
    <col min="9" max="9" width="14.85546875" style="1" customWidth="1"/>
    <col min="10" max="10" width="13.5703125" style="1" customWidth="1"/>
    <col min="11" max="11" width="5" style="1" customWidth="1"/>
    <col min="12" max="12" width="25" style="1" customWidth="1"/>
    <col min="13" max="13" width="24.5703125" style="1" customWidth="1"/>
    <col min="14" max="14" width="5.140625" style="1" customWidth="1"/>
    <col min="15" max="15" width="19.85546875" style="1" customWidth="1"/>
    <col min="16" max="16" width="24.85546875" style="1" customWidth="1"/>
    <col min="17" max="17" width="26.42578125" style="1" customWidth="1"/>
    <col min="18" max="27" width="9.140625" style="1" customWidth="1"/>
    <col min="28" max="28" width="9.140625" style="332" customWidth="1"/>
    <col min="29" max="29" width="9.140625" style="1" customWidth="1"/>
    <col min="30" max="16384" width="9.140625" style="1"/>
  </cols>
  <sheetData>
    <row r="1" spans="1:28" ht="13.7" customHeight="1">
      <c r="A1" s="2"/>
      <c r="B1" s="3"/>
      <c r="C1" s="3"/>
      <c r="D1" s="3"/>
      <c r="E1" s="3"/>
      <c r="F1" s="3"/>
      <c r="G1" s="3"/>
      <c r="H1" s="3"/>
      <c r="I1" s="3"/>
      <c r="J1" s="3"/>
      <c r="K1" s="3"/>
      <c r="L1" s="3"/>
      <c r="M1" s="3"/>
      <c r="N1" s="3"/>
      <c r="O1" s="3"/>
      <c r="P1" s="3"/>
      <c r="Q1" s="3"/>
      <c r="R1" s="3"/>
      <c r="S1" s="3"/>
      <c r="T1" s="3"/>
      <c r="U1" s="3"/>
      <c r="V1" s="3"/>
      <c r="W1" s="3"/>
      <c r="X1" s="3"/>
      <c r="Y1" s="3"/>
      <c r="Z1" s="3"/>
      <c r="AA1" s="3"/>
      <c r="AB1" s="5"/>
    </row>
    <row r="2" spans="1:28" ht="13.7" customHeight="1">
      <c r="A2" s="4"/>
      <c r="B2" s="5"/>
      <c r="C2" s="5"/>
      <c r="D2" s="5"/>
      <c r="E2" s="5"/>
      <c r="F2" s="141"/>
      <c r="G2" s="141"/>
      <c r="H2" s="141"/>
      <c r="I2" s="141"/>
      <c r="J2" s="141"/>
      <c r="K2" s="141"/>
      <c r="L2" s="5"/>
      <c r="M2" s="5"/>
      <c r="N2" s="5"/>
      <c r="O2" s="5"/>
      <c r="P2" s="5"/>
      <c r="Q2" s="5"/>
      <c r="R2" s="7" t="s">
        <v>1</v>
      </c>
      <c r="S2" s="5"/>
      <c r="T2" s="5"/>
      <c r="U2" s="5"/>
      <c r="V2" s="5"/>
      <c r="W2" s="5"/>
      <c r="X2" s="5"/>
      <c r="Y2" s="5"/>
      <c r="Z2" s="5"/>
      <c r="AA2" s="5"/>
      <c r="AB2" s="5"/>
    </row>
    <row r="3" spans="1:28" ht="13.7" customHeight="1">
      <c r="A3" s="4"/>
      <c r="B3" s="5"/>
      <c r="C3" s="5"/>
      <c r="D3" s="5"/>
      <c r="E3" s="5"/>
      <c r="F3" s="5"/>
      <c r="G3" s="5"/>
      <c r="H3" s="5"/>
      <c r="I3" s="5"/>
      <c r="J3" s="5"/>
      <c r="K3" s="5"/>
      <c r="L3" s="5"/>
      <c r="M3" s="5"/>
      <c r="N3" s="5"/>
      <c r="O3" s="5"/>
      <c r="P3" s="5"/>
      <c r="Q3" s="5"/>
      <c r="R3" s="5"/>
      <c r="S3" s="5"/>
      <c r="T3" s="5"/>
      <c r="U3" s="5"/>
      <c r="V3" s="5"/>
      <c r="W3" s="5"/>
      <c r="X3" s="5"/>
      <c r="Y3" s="5"/>
      <c r="Z3" s="5"/>
      <c r="AA3" s="5"/>
      <c r="AB3" s="5"/>
    </row>
    <row r="4" spans="1:28" ht="13.7" customHeight="1">
      <c r="A4" s="4"/>
      <c r="B4" s="330" t="s">
        <v>246</v>
      </c>
      <c r="C4" s="5"/>
      <c r="D4" s="5"/>
      <c r="E4" s="5"/>
      <c r="F4" s="5"/>
      <c r="G4" s="5"/>
      <c r="H4" s="5"/>
      <c r="I4" s="5"/>
      <c r="J4" s="37"/>
      <c r="K4" s="37"/>
      <c r="L4" s="5"/>
      <c r="M4" s="5"/>
      <c r="N4" s="5"/>
      <c r="O4" s="5"/>
      <c r="P4" s="5"/>
      <c r="Q4" s="5"/>
      <c r="R4" s="329" t="s">
        <v>247</v>
      </c>
      <c r="S4" s="5"/>
      <c r="T4" s="5"/>
      <c r="U4" s="5"/>
      <c r="V4" s="5"/>
      <c r="W4" s="5"/>
      <c r="X4" s="5"/>
      <c r="Y4" s="5"/>
      <c r="Z4" s="5"/>
      <c r="AA4" s="5"/>
      <c r="AB4" s="5"/>
    </row>
    <row r="5" spans="1:28" ht="13.7" customHeight="1">
      <c r="A5" s="4"/>
      <c r="B5" s="45"/>
      <c r="C5" s="5"/>
      <c r="D5" s="5"/>
      <c r="E5" s="5"/>
      <c r="F5" s="5"/>
      <c r="G5" s="5"/>
      <c r="H5" s="5"/>
      <c r="I5" s="5"/>
      <c r="J5" s="37"/>
      <c r="K5" s="37"/>
      <c r="L5" s="5"/>
      <c r="M5" s="5"/>
      <c r="N5" s="5"/>
      <c r="O5" s="5"/>
      <c r="P5" s="5"/>
      <c r="Q5" s="5"/>
      <c r="R5" s="37"/>
      <c r="S5" s="5"/>
      <c r="T5" s="5"/>
      <c r="U5" s="5"/>
      <c r="V5" s="5"/>
      <c r="W5" s="5"/>
      <c r="X5" s="5"/>
      <c r="Y5" s="5"/>
      <c r="Z5" s="5"/>
      <c r="AA5" s="5"/>
      <c r="AB5" s="5"/>
    </row>
    <row r="6" spans="1:28" ht="18.600000000000001" customHeight="1">
      <c r="A6" s="4"/>
      <c r="B6" s="344" t="s">
        <v>65</v>
      </c>
      <c r="C6" s="344"/>
      <c r="D6" s="344"/>
      <c r="E6" s="344"/>
      <c r="F6" s="344"/>
      <c r="G6" s="344"/>
      <c r="H6" s="344"/>
      <c r="I6" s="394"/>
      <c r="J6" s="394"/>
      <c r="K6" s="394"/>
      <c r="L6" s="345"/>
      <c r="M6" s="345"/>
      <c r="N6" s="345"/>
      <c r="O6" s="345"/>
      <c r="P6" s="345"/>
      <c r="Q6" s="345"/>
      <c r="R6" s="345"/>
      <c r="S6" s="5"/>
      <c r="T6" s="5"/>
      <c r="U6" s="5"/>
      <c r="V6" s="5"/>
      <c r="W6" s="5"/>
      <c r="X6" s="5"/>
      <c r="Y6" s="5"/>
      <c r="Z6" s="5"/>
      <c r="AA6" s="5"/>
      <c r="AB6" s="5"/>
    </row>
    <row r="7" spans="1:28" ht="13.7" customHeight="1">
      <c r="A7" s="4"/>
      <c r="B7" s="5"/>
      <c r="C7" s="356" t="s">
        <v>16</v>
      </c>
      <c r="D7" s="356"/>
      <c r="E7" s="356"/>
      <c r="F7" s="356"/>
      <c r="G7" s="356"/>
      <c r="H7" s="356"/>
      <c r="I7" s="356"/>
      <c r="J7" s="356"/>
      <c r="K7" s="356"/>
      <c r="L7" s="356"/>
      <c r="M7" s="356"/>
      <c r="N7" s="356"/>
      <c r="O7" s="356"/>
      <c r="P7" s="356"/>
      <c r="Q7" s="356"/>
      <c r="R7" s="356"/>
      <c r="S7" s="5"/>
      <c r="T7" s="5"/>
      <c r="U7" s="5"/>
      <c r="V7" s="5"/>
      <c r="W7" s="5"/>
      <c r="X7" s="5"/>
      <c r="Y7" s="5"/>
      <c r="Z7" s="5"/>
      <c r="AA7" s="5"/>
      <c r="AB7" s="5"/>
    </row>
    <row r="8" spans="1:28" ht="12.75" customHeight="1">
      <c r="A8" s="4"/>
      <c r="B8" s="126">
        <v>8.5</v>
      </c>
      <c r="C8" s="356"/>
      <c r="D8" s="356"/>
      <c r="E8" s="356"/>
      <c r="F8" s="356"/>
      <c r="G8" s="356"/>
      <c r="H8" s="356"/>
      <c r="I8" s="356"/>
      <c r="J8" s="356"/>
      <c r="K8" s="356"/>
      <c r="L8" s="356"/>
      <c r="M8" s="356"/>
      <c r="N8" s="356"/>
      <c r="O8" s="356"/>
      <c r="P8" s="356"/>
      <c r="Q8" s="356"/>
      <c r="R8" s="356"/>
      <c r="S8" s="5"/>
      <c r="T8" s="5"/>
      <c r="U8" s="5"/>
      <c r="V8" s="5"/>
      <c r="W8" s="5"/>
      <c r="X8" s="5"/>
      <c r="Y8" s="5"/>
      <c r="Z8" s="5"/>
      <c r="AA8" s="5"/>
      <c r="AB8" s="5"/>
    </row>
    <row r="9" spans="1:28" ht="13.7" customHeight="1">
      <c r="A9" s="4"/>
      <c r="B9" s="142"/>
      <c r="C9" s="356"/>
      <c r="D9" s="356"/>
      <c r="E9" s="356"/>
      <c r="F9" s="356"/>
      <c r="G9" s="356"/>
      <c r="H9" s="356"/>
      <c r="I9" s="356"/>
      <c r="J9" s="356"/>
      <c r="K9" s="356"/>
      <c r="L9" s="356"/>
      <c r="M9" s="356"/>
      <c r="N9" s="356"/>
      <c r="O9" s="356"/>
      <c r="P9" s="356"/>
      <c r="Q9" s="356"/>
      <c r="R9" s="356"/>
      <c r="S9" s="5"/>
      <c r="T9" s="5"/>
      <c r="U9" s="5"/>
      <c r="V9" s="5"/>
      <c r="W9" s="5"/>
      <c r="X9" s="5"/>
      <c r="Y9" s="5"/>
      <c r="Z9" s="5"/>
      <c r="AA9" s="5"/>
      <c r="AB9" s="5"/>
    </row>
    <row r="10" spans="1:28" ht="18.75" customHeight="1">
      <c r="A10" s="4"/>
      <c r="B10" s="344" t="s">
        <v>66</v>
      </c>
      <c r="C10" s="344"/>
      <c r="D10" s="344"/>
      <c r="E10" s="344"/>
      <c r="F10" s="344"/>
      <c r="G10" s="344"/>
      <c r="H10" s="344"/>
      <c r="I10" s="344"/>
      <c r="J10" s="344"/>
      <c r="K10" s="344"/>
      <c r="L10" s="344"/>
      <c r="M10" s="344"/>
      <c r="N10" s="344"/>
      <c r="O10" s="344"/>
      <c r="P10" s="344"/>
      <c r="Q10" s="344"/>
      <c r="R10" s="344"/>
      <c r="S10" s="5"/>
      <c r="T10" s="5"/>
      <c r="U10" s="5"/>
      <c r="V10" s="5"/>
      <c r="W10" s="5"/>
      <c r="X10" s="5"/>
      <c r="Y10" s="5"/>
      <c r="Z10" s="5"/>
      <c r="AA10" s="5"/>
      <c r="AB10" s="5"/>
    </row>
    <row r="11" spans="1:28" ht="13.7" customHeight="1">
      <c r="A11" s="4"/>
      <c r="B11" s="5"/>
      <c r="C11" s="59"/>
      <c r="D11" s="59"/>
      <c r="E11" s="59"/>
      <c r="F11" s="59"/>
      <c r="G11" s="59"/>
      <c r="H11" s="59"/>
      <c r="I11" s="59"/>
      <c r="J11" s="59"/>
      <c r="K11" s="59"/>
      <c r="L11" s="5"/>
      <c r="M11" s="5"/>
      <c r="N11" s="5"/>
      <c r="O11" s="5"/>
      <c r="P11" s="5"/>
      <c r="Q11" s="5"/>
      <c r="R11" s="5"/>
      <c r="S11" s="5"/>
      <c r="T11" s="5"/>
      <c r="U11" s="5"/>
      <c r="V11" s="5"/>
      <c r="W11" s="5"/>
      <c r="X11" s="5"/>
      <c r="Y11" s="5"/>
      <c r="Z11" s="5"/>
      <c r="AA11" s="5"/>
      <c r="AB11" s="5"/>
    </row>
    <row r="12" spans="1:28" ht="12.95" customHeight="1">
      <c r="A12" s="4"/>
      <c r="B12" s="21"/>
      <c r="C12" s="144"/>
      <c r="D12" s="145"/>
      <c r="E12" s="144"/>
      <c r="F12" s="144"/>
      <c r="G12" s="144"/>
      <c r="H12" s="144"/>
      <c r="I12" s="144"/>
      <c r="J12" s="144"/>
      <c r="K12" s="144"/>
      <c r="L12" s="144"/>
      <c r="M12" s="144"/>
      <c r="N12" s="144"/>
      <c r="O12" s="144"/>
      <c r="P12" s="144"/>
      <c r="Q12" s="144"/>
      <c r="R12" s="86"/>
      <c r="S12" s="86"/>
      <c r="T12" s="86"/>
      <c r="U12" s="5"/>
      <c r="V12" s="5"/>
      <c r="W12" s="5"/>
      <c r="X12" s="5"/>
      <c r="Y12" s="5"/>
      <c r="Z12" s="5"/>
      <c r="AA12" s="5"/>
      <c r="AB12" s="5"/>
    </row>
    <row r="13" spans="1:28" ht="12.95" customHeight="1">
      <c r="A13" s="4"/>
      <c r="B13" s="21"/>
      <c r="C13" s="388" t="s">
        <v>17</v>
      </c>
      <c r="D13" s="147"/>
      <c r="E13" s="391">
        <v>2000</v>
      </c>
      <c r="F13" s="396" t="s">
        <v>18</v>
      </c>
      <c r="G13" s="388" t="s">
        <v>79</v>
      </c>
      <c r="H13" s="388" t="s">
        <v>80</v>
      </c>
      <c r="I13" s="388" t="s">
        <v>81</v>
      </c>
      <c r="J13" s="388" t="s">
        <v>82</v>
      </c>
      <c r="K13" s="148"/>
      <c r="L13" s="397" t="s">
        <v>83</v>
      </c>
      <c r="M13" s="398"/>
      <c r="N13" s="150"/>
      <c r="O13" s="397" t="s">
        <v>84</v>
      </c>
      <c r="P13" s="398"/>
      <c r="Q13" s="398"/>
      <c r="R13" s="399"/>
      <c r="S13" s="399"/>
      <c r="T13" s="399"/>
      <c r="U13" s="5"/>
      <c r="V13" s="5"/>
      <c r="W13" s="5"/>
      <c r="X13" s="5"/>
      <c r="Y13" s="5"/>
      <c r="Z13" s="5"/>
      <c r="AA13" s="5"/>
      <c r="AB13" s="5"/>
    </row>
    <row r="14" spans="1:28" ht="30.75" customHeight="1">
      <c r="A14" s="4"/>
      <c r="B14" s="21"/>
      <c r="C14" s="389"/>
      <c r="D14" s="152"/>
      <c r="E14" s="392"/>
      <c r="F14" s="392"/>
      <c r="G14" s="389"/>
      <c r="H14" s="389"/>
      <c r="I14" s="389"/>
      <c r="J14" s="389"/>
      <c r="K14" s="151"/>
      <c r="L14" s="146" t="s">
        <v>85</v>
      </c>
      <c r="M14" s="153" t="s">
        <v>86</v>
      </c>
      <c r="N14" s="154"/>
      <c r="O14" s="153" t="s">
        <v>87</v>
      </c>
      <c r="P14" s="153" t="s">
        <v>85</v>
      </c>
      <c r="Q14" s="153" t="s">
        <v>86</v>
      </c>
      <c r="R14" s="86"/>
      <c r="S14" s="86"/>
      <c r="T14" s="86"/>
      <c r="U14" s="5"/>
      <c r="V14" s="5"/>
      <c r="W14" s="5"/>
      <c r="X14" s="5"/>
      <c r="Y14" s="5"/>
      <c r="Z14" s="5"/>
      <c r="AA14" s="5"/>
      <c r="AB14" s="5"/>
    </row>
    <row r="15" spans="1:28" ht="39.75" customHeight="1">
      <c r="A15" s="4"/>
      <c r="C15" s="390"/>
      <c r="D15" s="156"/>
      <c r="E15" s="393"/>
      <c r="F15" s="393"/>
      <c r="G15" s="390"/>
      <c r="H15" s="390"/>
      <c r="I15" s="390"/>
      <c r="J15" s="390"/>
      <c r="K15" s="155"/>
      <c r="L15" s="157" t="s">
        <v>88</v>
      </c>
      <c r="M15" s="157" t="s">
        <v>89</v>
      </c>
      <c r="N15" s="158"/>
      <c r="O15" s="157" t="s">
        <v>90</v>
      </c>
      <c r="P15" s="157" t="s">
        <v>91</v>
      </c>
      <c r="Q15" s="157" t="s">
        <v>89</v>
      </c>
      <c r="R15" s="86"/>
      <c r="S15" s="86"/>
      <c r="T15" s="86"/>
      <c r="U15" s="5"/>
      <c r="V15" s="5"/>
      <c r="W15" s="5"/>
      <c r="X15" s="5"/>
      <c r="Y15" s="5"/>
      <c r="Z15" s="5"/>
      <c r="AA15" s="5"/>
      <c r="AB15" s="5"/>
    </row>
    <row r="16" spans="1:28" ht="12.95" customHeight="1">
      <c r="A16" s="4"/>
      <c r="B16" s="21"/>
      <c r="C16" s="159" t="s">
        <v>92</v>
      </c>
      <c r="D16" s="96" t="s">
        <v>93</v>
      </c>
      <c r="E16" s="160">
        <v>194531</v>
      </c>
      <c r="F16" s="160">
        <v>352251</v>
      </c>
      <c r="G16" s="161">
        <f t="shared" ref="G16:G21" si="0">E16/$E$21</f>
        <v>0.68313778923377855</v>
      </c>
      <c r="H16" s="162">
        <f>F16-E16</f>
        <v>157720</v>
      </c>
      <c r="I16" s="163">
        <f t="shared" ref="I16:I21" si="1">(F16/E16)-1</f>
        <v>0.81077051986572823</v>
      </c>
      <c r="J16" s="163">
        <f t="shared" ref="J16:J21" si="2">(F16/E16)^(1/14)-1</f>
        <v>4.3323081433903177E-2</v>
      </c>
      <c r="K16" s="164"/>
      <c r="L16" s="163">
        <f>G16*I16</f>
        <v>0.55386798051699493</v>
      </c>
      <c r="M16" s="163">
        <f>G16*J16</f>
        <v>2.9595634073551574E-2</v>
      </c>
      <c r="N16" s="164"/>
      <c r="O16" s="163">
        <f>H16/H$21</f>
        <v>0.63953936297467717</v>
      </c>
      <c r="P16" s="163">
        <f>O16*I$21</f>
        <v>0.55386798051699493</v>
      </c>
      <c r="Q16" s="163">
        <f>O16*J$21</f>
        <v>2.914137090179671E-2</v>
      </c>
      <c r="R16" s="86"/>
      <c r="S16" s="86"/>
      <c r="T16" s="86"/>
      <c r="U16" s="5"/>
      <c r="V16" s="5"/>
      <c r="W16" s="5"/>
      <c r="X16" s="5"/>
      <c r="Y16" s="5"/>
      <c r="Z16" s="5"/>
      <c r="AA16" s="5"/>
      <c r="AB16" s="5"/>
    </row>
    <row r="17" spans="1:28" ht="12.95" customHeight="1">
      <c r="A17" s="4"/>
      <c r="B17" s="21"/>
      <c r="C17" s="165" t="s">
        <v>94</v>
      </c>
      <c r="D17" s="99" t="s">
        <v>95</v>
      </c>
      <c r="E17" s="166">
        <v>46999</v>
      </c>
      <c r="F17" s="166">
        <v>91167</v>
      </c>
      <c r="G17" s="167">
        <f t="shared" si="0"/>
        <v>0.16504717991578902</v>
      </c>
      <c r="H17" s="168">
        <f>F17-E17</f>
        <v>44168</v>
      </c>
      <c r="I17" s="169">
        <f t="shared" si="1"/>
        <v>0.9397646758441669</v>
      </c>
      <c r="J17" s="169">
        <f t="shared" si="2"/>
        <v>4.8463952108882768E-2</v>
      </c>
      <c r="K17" s="170"/>
      <c r="L17" s="169">
        <f>G17*I17</f>
        <v>0.15510550953255536</v>
      </c>
      <c r="M17" s="169">
        <f>G17*J17</f>
        <v>7.9988386231449569E-3</v>
      </c>
      <c r="N17" s="170"/>
      <c r="O17" s="169">
        <f>H17/H$21</f>
        <v>0.17909697301461794</v>
      </c>
      <c r="P17" s="169">
        <f>O17*I$21</f>
        <v>0.15510550953255536</v>
      </c>
      <c r="Q17" s="169">
        <f>O17*J$21</f>
        <v>8.160766358043095E-3</v>
      </c>
      <c r="R17" s="86"/>
      <c r="S17" s="86"/>
      <c r="T17" s="86"/>
      <c r="U17" s="5"/>
      <c r="V17" s="5"/>
      <c r="W17" s="5"/>
      <c r="X17" s="5"/>
      <c r="Y17" s="5"/>
      <c r="Z17" s="5"/>
      <c r="AA17" s="5"/>
      <c r="AB17" s="5"/>
    </row>
    <row r="18" spans="1:28" ht="12.95" customHeight="1">
      <c r="A18" s="4"/>
      <c r="B18" s="21"/>
      <c r="C18" s="171" t="s">
        <v>96</v>
      </c>
      <c r="D18" s="101" t="s">
        <v>97</v>
      </c>
      <c r="E18" s="172">
        <v>41287</v>
      </c>
      <c r="F18" s="172">
        <v>157355</v>
      </c>
      <c r="G18" s="173">
        <f t="shared" si="0"/>
        <v>0.14498825330715934</v>
      </c>
      <c r="H18" s="174">
        <f>F18-E18</f>
        <v>116068</v>
      </c>
      <c r="I18" s="175">
        <f t="shared" si="1"/>
        <v>2.811248092619953</v>
      </c>
      <c r="J18" s="175">
        <f t="shared" si="2"/>
        <v>0.10028400964078887</v>
      </c>
      <c r="K18" s="176"/>
      <c r="L18" s="175">
        <f>G18*I18</f>
        <v>0.40759795056205028</v>
      </c>
      <c r="M18" s="175">
        <f>G18*J18</f>
        <v>1.4540003392456306E-2</v>
      </c>
      <c r="N18" s="176"/>
      <c r="O18" s="175">
        <f>H18/H$21</f>
        <v>0.47064452689414676</v>
      </c>
      <c r="P18" s="175">
        <f>O18*I$21</f>
        <v>0.40759795056205028</v>
      </c>
      <c r="Q18" s="175">
        <f>O18*J$21</f>
        <v>2.1445477034172839E-2</v>
      </c>
      <c r="R18" s="86"/>
      <c r="S18" s="86"/>
      <c r="T18" s="86"/>
      <c r="U18" s="5"/>
      <c r="V18" s="5"/>
      <c r="W18" s="5"/>
      <c r="X18" s="5"/>
      <c r="Y18" s="5"/>
      <c r="Z18" s="5"/>
      <c r="AA18" s="5"/>
      <c r="AB18" s="5"/>
    </row>
    <row r="19" spans="1:28" ht="12.95" customHeight="1">
      <c r="A19" s="4"/>
      <c r="B19" s="21"/>
      <c r="C19" s="165" t="s">
        <v>98</v>
      </c>
      <c r="D19" s="99" t="s">
        <v>99</v>
      </c>
      <c r="E19" s="166">
        <v>45822</v>
      </c>
      <c r="F19" s="166">
        <v>83538</v>
      </c>
      <c r="G19" s="167">
        <f t="shared" si="0"/>
        <v>0.16091388919128674</v>
      </c>
      <c r="H19" s="168">
        <f>F19-E19</f>
        <v>37716</v>
      </c>
      <c r="I19" s="169">
        <f t="shared" si="1"/>
        <v>0.82309807516040334</v>
      </c>
      <c r="J19" s="169">
        <f t="shared" si="2"/>
        <v>4.3828830887838066E-2</v>
      </c>
      <c r="K19" s="170"/>
      <c r="L19" s="169">
        <f>G19*I19</f>
        <v>0.13244791245992255</v>
      </c>
      <c r="M19" s="169">
        <f>G19*J19</f>
        <v>7.05266763686922E-3</v>
      </c>
      <c r="N19" s="170"/>
      <c r="O19" s="169">
        <f>H19/H$21</f>
        <v>0.15293473632990695</v>
      </c>
      <c r="P19" s="169">
        <f>O19*I$21</f>
        <v>0.13244791245992252</v>
      </c>
      <c r="Q19" s="169">
        <f>O19*J$21</f>
        <v>6.9686529605133447E-3</v>
      </c>
      <c r="R19" s="86"/>
      <c r="S19" s="86"/>
      <c r="T19" s="86"/>
      <c r="U19" s="5"/>
      <c r="V19" s="5"/>
      <c r="W19" s="5"/>
      <c r="X19" s="5"/>
      <c r="Y19" s="5"/>
      <c r="Z19" s="5"/>
      <c r="AA19" s="5"/>
      <c r="AB19" s="5"/>
    </row>
    <row r="20" spans="1:28" ht="12.95" customHeight="1">
      <c r="A20" s="4"/>
      <c r="B20" s="21"/>
      <c r="C20" s="177" t="s">
        <v>100</v>
      </c>
      <c r="D20" s="178" t="s">
        <v>101</v>
      </c>
      <c r="E20" s="179">
        <v>43878</v>
      </c>
      <c r="F20" s="179">
        <v>152935</v>
      </c>
      <c r="G20" s="180">
        <f t="shared" si="0"/>
        <v>0.15408711164801359</v>
      </c>
      <c r="H20" s="181">
        <f>F20-E20</f>
        <v>109057</v>
      </c>
      <c r="I20" s="182">
        <f t="shared" si="1"/>
        <v>2.4854596836683531</v>
      </c>
      <c r="J20" s="182">
        <f t="shared" si="2"/>
        <v>9.3283671107725175E-2</v>
      </c>
      <c r="K20" s="183"/>
      <c r="L20" s="182">
        <f>G20*I20</f>
        <v>0.38297730377404204</v>
      </c>
      <c r="M20" s="182">
        <f>G20*J20</f>
        <v>1.4373811444912628E-2</v>
      </c>
      <c r="N20" s="183"/>
      <c r="O20" s="182">
        <f>-H20/H$21</f>
        <v>-0.44221559921334874</v>
      </c>
      <c r="P20" s="182">
        <f>O20*I$21</f>
        <v>-0.38297730377404204</v>
      </c>
      <c r="Q20" s="182">
        <f>O20*J$21</f>
        <v>-2.0150079168382219E-2</v>
      </c>
      <c r="R20" s="86"/>
      <c r="S20" s="86"/>
      <c r="T20" s="86"/>
      <c r="U20" s="5"/>
      <c r="V20" s="5"/>
      <c r="W20" s="5"/>
      <c r="X20" s="5"/>
      <c r="Y20" s="5"/>
      <c r="Z20" s="5"/>
      <c r="AA20" s="5"/>
      <c r="AB20" s="5"/>
    </row>
    <row r="21" spans="1:28" ht="18.75" customHeight="1">
      <c r="A21" s="4"/>
      <c r="B21" s="21"/>
      <c r="C21" s="184" t="s">
        <v>102</v>
      </c>
      <c r="D21" s="80" t="s">
        <v>103</v>
      </c>
      <c r="E21" s="185">
        <f>SUM(E16:E19)-E20</f>
        <v>284761</v>
      </c>
      <c r="F21" s="185">
        <f>SUM(F16:F19)-F20</f>
        <v>531376</v>
      </c>
      <c r="G21" s="186">
        <f t="shared" si="0"/>
        <v>1</v>
      </c>
      <c r="H21" s="185">
        <f>H16+H17+H18+H19-H20</f>
        <v>246615</v>
      </c>
      <c r="I21" s="187">
        <f t="shared" si="1"/>
        <v>0.86604204929748096</v>
      </c>
      <c r="J21" s="187">
        <f t="shared" si="2"/>
        <v>4.5566188086143766E-2</v>
      </c>
      <c r="K21" s="188"/>
      <c r="L21" s="187">
        <f>L16+L17+L18+L19-L20</f>
        <v>0.86604204929748096</v>
      </c>
      <c r="M21" s="187">
        <f>M16+M17+M18+M19-M20</f>
        <v>4.4813332281109432E-2</v>
      </c>
      <c r="N21" s="188"/>
      <c r="O21" s="187">
        <f>H21/H$21</f>
        <v>1</v>
      </c>
      <c r="P21" s="187">
        <f>I21</f>
        <v>0.86604204929748096</v>
      </c>
      <c r="Q21" s="187">
        <f>J21</f>
        <v>4.5566188086143766E-2</v>
      </c>
      <c r="R21" s="86"/>
      <c r="S21" s="86"/>
      <c r="T21" s="86"/>
      <c r="U21" s="5"/>
      <c r="V21" s="5"/>
      <c r="W21" s="5"/>
      <c r="X21" s="5"/>
      <c r="Y21" s="5"/>
      <c r="Z21" s="5"/>
      <c r="AA21" s="5"/>
      <c r="AB21" s="5"/>
    </row>
    <row r="22" spans="1:28" ht="17.25" customHeight="1">
      <c r="A22" s="4"/>
      <c r="B22" s="21"/>
      <c r="C22" s="189" t="s">
        <v>104</v>
      </c>
      <c r="D22" s="97"/>
      <c r="E22" s="190"/>
      <c r="F22" s="190"/>
      <c r="G22" s="164"/>
      <c r="H22" s="191">
        <f>F21-E21</f>
        <v>246615</v>
      </c>
      <c r="I22" s="192"/>
      <c r="J22" s="192"/>
      <c r="K22" s="192"/>
      <c r="L22" s="193">
        <f>I21</f>
        <v>0.86604204929748096</v>
      </c>
      <c r="M22" s="193">
        <f>J21</f>
        <v>4.5566188086143766E-2</v>
      </c>
      <c r="N22" s="192"/>
      <c r="O22" s="193">
        <f>O16+O17+O18+O19+O20</f>
        <v>1</v>
      </c>
      <c r="P22" s="193">
        <f>P16+P17+P18+P19+P20</f>
        <v>0.86604204929748096</v>
      </c>
      <c r="Q22" s="193">
        <f>Q16+Q17+Q18+Q19+Q20</f>
        <v>4.5566188086143759E-2</v>
      </c>
      <c r="R22" s="86"/>
      <c r="S22" s="86"/>
      <c r="T22" s="86"/>
      <c r="U22" s="5"/>
      <c r="V22" s="5"/>
      <c r="W22" s="5"/>
      <c r="X22" s="5"/>
      <c r="Y22" s="5"/>
      <c r="Z22" s="5"/>
      <c r="AA22" s="5"/>
      <c r="AB22" s="5"/>
    </row>
    <row r="23" spans="1:28" ht="12.95" customHeight="1">
      <c r="A23" s="4"/>
      <c r="B23" s="21"/>
      <c r="C23" s="194"/>
      <c r="D23" s="195"/>
      <c r="E23" s="196"/>
      <c r="F23" s="196"/>
      <c r="G23" s="86"/>
      <c r="H23" s="86"/>
      <c r="I23" s="86"/>
      <c r="J23" s="86"/>
      <c r="K23" s="86"/>
      <c r="L23" s="86"/>
      <c r="M23" s="175"/>
      <c r="N23" s="86"/>
      <c r="O23" s="86"/>
      <c r="P23" s="86"/>
      <c r="Q23" s="86"/>
      <c r="R23" s="86"/>
      <c r="S23" s="86"/>
      <c r="T23" s="86"/>
      <c r="U23" s="5"/>
      <c r="V23" s="5"/>
      <c r="W23" s="5"/>
      <c r="X23" s="5"/>
      <c r="Y23" s="5"/>
      <c r="Z23" s="5"/>
      <c r="AA23" s="5"/>
      <c r="AB23" s="5"/>
    </row>
    <row r="24" spans="1:28" ht="12.95" customHeight="1">
      <c r="A24" s="4"/>
      <c r="B24" s="21"/>
      <c r="C24" s="352" t="s">
        <v>178</v>
      </c>
      <c r="D24" s="395"/>
      <c r="E24" s="395"/>
      <c r="F24" s="395"/>
      <c r="G24" s="395"/>
      <c r="H24" s="395"/>
      <c r="I24" s="395"/>
      <c r="J24" s="395"/>
      <c r="K24" s="395"/>
      <c r="L24" s="395"/>
      <c r="M24" s="395"/>
      <c r="N24" s="395"/>
      <c r="O24" s="395"/>
      <c r="P24" s="395"/>
      <c r="Q24" s="395"/>
      <c r="R24" s="86"/>
      <c r="S24" s="86"/>
      <c r="T24" s="86"/>
      <c r="U24" s="5"/>
      <c r="V24" s="5"/>
      <c r="W24" s="5"/>
      <c r="X24" s="5"/>
      <c r="Y24" s="5"/>
      <c r="Z24" s="5"/>
      <c r="AA24" s="5"/>
      <c r="AB24" s="5"/>
    </row>
    <row r="25" spans="1:28" ht="12.95" customHeight="1">
      <c r="A25" s="4"/>
      <c r="B25" s="21"/>
      <c r="C25" s="395"/>
      <c r="D25" s="395"/>
      <c r="E25" s="395"/>
      <c r="F25" s="395"/>
      <c r="G25" s="395"/>
      <c r="H25" s="395"/>
      <c r="I25" s="395"/>
      <c r="J25" s="395"/>
      <c r="K25" s="395"/>
      <c r="L25" s="395"/>
      <c r="M25" s="395"/>
      <c r="N25" s="395"/>
      <c r="O25" s="395"/>
      <c r="P25" s="395"/>
      <c r="Q25" s="395"/>
      <c r="R25" s="5"/>
      <c r="S25" s="5"/>
      <c r="T25" s="5"/>
      <c r="U25" s="5"/>
      <c r="V25" s="5"/>
      <c r="W25" s="5"/>
      <c r="X25" s="5"/>
      <c r="Y25" s="5"/>
      <c r="Z25" s="5"/>
      <c r="AA25" s="5"/>
      <c r="AB25" s="5"/>
    </row>
    <row r="26" spans="1:28" ht="12.95" customHeight="1">
      <c r="A26" s="4"/>
      <c r="B26" s="21"/>
      <c r="C26" s="387"/>
      <c r="D26" s="387"/>
      <c r="E26" s="387"/>
      <c r="F26" s="387"/>
      <c r="G26" s="387"/>
      <c r="H26" s="387"/>
      <c r="I26" s="387"/>
      <c r="J26" s="387"/>
      <c r="K26" s="387"/>
      <c r="L26" s="387"/>
      <c r="M26" s="387"/>
      <c r="N26" s="387"/>
      <c r="O26" s="387"/>
      <c r="P26" s="387"/>
      <c r="Q26" s="387"/>
      <c r="R26" s="5"/>
      <c r="S26" s="5"/>
      <c r="T26" s="5"/>
      <c r="U26" s="5"/>
      <c r="V26" s="5"/>
      <c r="W26" s="5"/>
      <c r="X26" s="5"/>
      <c r="Y26" s="5"/>
      <c r="Z26" s="5"/>
      <c r="AA26" s="5"/>
      <c r="AB26" s="5"/>
    </row>
    <row r="27" spans="1:28" ht="12.95" customHeight="1">
      <c r="A27" s="4"/>
      <c r="B27" s="21"/>
      <c r="C27" s="48"/>
      <c r="D27" s="48"/>
      <c r="E27" s="48"/>
      <c r="F27" s="48"/>
      <c r="G27" s="48"/>
      <c r="H27" s="48"/>
      <c r="I27" s="48"/>
      <c r="J27" s="48"/>
      <c r="K27" s="48"/>
      <c r="L27" s="48"/>
      <c r="M27" s="48"/>
      <c r="N27" s="48"/>
      <c r="O27" s="48"/>
      <c r="P27" s="48"/>
      <c r="Q27" s="48"/>
      <c r="R27" s="5"/>
      <c r="S27" s="5"/>
      <c r="T27" s="5"/>
      <c r="U27" s="5"/>
      <c r="V27" s="5"/>
      <c r="W27" s="5"/>
      <c r="X27" s="5"/>
      <c r="Y27" s="5"/>
      <c r="Z27" s="5"/>
      <c r="AA27" s="5"/>
      <c r="AB27" s="5"/>
    </row>
    <row r="28" spans="1:28" s="332" customFormat="1" ht="17.45" customHeight="1">
      <c r="A28" s="5"/>
      <c r="B28" s="344" t="s">
        <v>10</v>
      </c>
      <c r="C28" s="344"/>
      <c r="D28" s="344"/>
      <c r="E28" s="344"/>
      <c r="F28" s="344"/>
      <c r="G28" s="344"/>
      <c r="H28" s="344"/>
      <c r="I28" s="344"/>
      <c r="J28" s="344"/>
      <c r="K28" s="344"/>
      <c r="L28" s="345" t="s">
        <v>11</v>
      </c>
      <c r="M28" s="345"/>
      <c r="N28" s="345"/>
      <c r="O28" s="345"/>
      <c r="P28" s="345"/>
      <c r="Q28" s="345"/>
      <c r="R28" s="345"/>
      <c r="S28" s="338"/>
      <c r="T28" s="338"/>
      <c r="U28" s="338"/>
      <c r="V28" s="5"/>
      <c r="W28" s="5"/>
      <c r="X28" s="5"/>
      <c r="Y28" s="5"/>
      <c r="Z28" s="5"/>
      <c r="AA28" s="5"/>
      <c r="AB28" s="5"/>
    </row>
  </sheetData>
  <mergeCells count="20">
    <mergeCell ref="L28:P28"/>
    <mergeCell ref="Q28:R28"/>
    <mergeCell ref="B28:K28"/>
    <mergeCell ref="C24:Q26"/>
    <mergeCell ref="F13:F15"/>
    <mergeCell ref="L13:M13"/>
    <mergeCell ref="O13:Q13"/>
    <mergeCell ref="C13:C15"/>
    <mergeCell ref="G13:G15"/>
    <mergeCell ref="H13:H15"/>
    <mergeCell ref="I13:I15"/>
    <mergeCell ref="R13:T13"/>
    <mergeCell ref="J13:J15"/>
    <mergeCell ref="E13:E15"/>
    <mergeCell ref="C7:R9"/>
    <mergeCell ref="B6:H6"/>
    <mergeCell ref="I6:K6"/>
    <mergeCell ref="B10:R10"/>
    <mergeCell ref="L6:P6"/>
    <mergeCell ref="Q6:R6"/>
  </mergeCells>
  <hyperlinks>
    <hyperlink ref="B4" location="Ejercicios!A1" display="Volver a ejercicios" xr:uid="{37732003-034C-4309-BD22-56EE08529DD9}"/>
    <hyperlink ref="R4" location="Índice!A1" display="Volver al índice" xr:uid="{498D11B2-DB54-46CD-A746-37986DA56F0D}"/>
  </hyperlinks>
  <pageMargins left="0.25" right="0.25" top="1" bottom="1" header="0.5" footer="0.5"/>
  <pageSetup scale="43" orientation="landscape" r:id="rId1"/>
  <headerFooter>
    <oddFooter>&amp;C&amp;"Helvetica Neue,Regular"&amp;12&amp;K000000&amp;P</oddFooter>
  </headerFooter>
  <ignoredErrors>
    <ignoredError sqref="O2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5"/>
  <sheetViews>
    <sheetView showGridLines="0" workbookViewId="0">
      <selection activeCell="B17" sqref="B17:H17"/>
    </sheetView>
  </sheetViews>
  <sheetFormatPr baseColWidth="10" defaultColWidth="9.140625" defaultRowHeight="12.75" customHeight="1"/>
  <cols>
    <col min="1" max="1" width="9.140625" style="1" customWidth="1"/>
    <col min="2" max="2" width="5" style="1" customWidth="1"/>
    <col min="3" max="3" width="34.140625" style="1" customWidth="1"/>
    <col min="4" max="4" width="13" style="1" customWidth="1"/>
    <col min="5" max="5" width="14.5703125" style="1" customWidth="1"/>
    <col min="6" max="6" width="13.5703125" style="1" customWidth="1"/>
    <col min="7" max="7" width="15" style="1" customWidth="1"/>
    <col min="8" max="8" width="11.85546875" style="1" customWidth="1"/>
    <col min="9" max="9" width="8.5703125" style="1" customWidth="1"/>
    <col min="10" max="10" width="9.140625" style="1" customWidth="1"/>
    <col min="11" max="12" width="9.140625" style="332" customWidth="1"/>
    <col min="13" max="16384" width="9.140625" style="1"/>
  </cols>
  <sheetData>
    <row r="1" spans="1:11" ht="12.75" customHeight="1">
      <c r="A1" s="2"/>
      <c r="B1" s="3"/>
      <c r="C1" s="3"/>
      <c r="D1" s="3"/>
      <c r="E1" s="3"/>
      <c r="F1" s="3"/>
      <c r="G1" s="3"/>
      <c r="H1" s="3"/>
      <c r="I1" s="3"/>
      <c r="J1" s="3"/>
      <c r="K1" s="3"/>
    </row>
    <row r="2" spans="1:11" ht="12.75" customHeight="1">
      <c r="A2" s="4"/>
      <c r="B2" s="5"/>
      <c r="C2" s="5"/>
      <c r="D2" s="5"/>
      <c r="E2" s="34"/>
      <c r="F2" s="34"/>
      <c r="G2" s="34"/>
      <c r="H2" s="7" t="s">
        <v>1</v>
      </c>
      <c r="I2" s="34"/>
      <c r="J2" s="5"/>
      <c r="K2" s="5"/>
    </row>
    <row r="3" spans="1:11" ht="12.75" customHeight="1">
      <c r="A3" s="4"/>
      <c r="B3" s="5"/>
      <c r="C3" s="5"/>
      <c r="D3" s="5"/>
      <c r="E3" s="5"/>
      <c r="F3" s="5"/>
      <c r="G3" s="5"/>
      <c r="H3" s="5"/>
      <c r="I3" s="5"/>
      <c r="J3" s="5"/>
      <c r="K3" s="5"/>
    </row>
    <row r="4" spans="1:11" ht="12.75" customHeight="1">
      <c r="A4" s="4"/>
      <c r="B4" s="330" t="s">
        <v>246</v>
      </c>
      <c r="C4" s="5"/>
      <c r="D4" s="5"/>
      <c r="E4" s="5"/>
      <c r="F4" s="8"/>
      <c r="G4" s="8"/>
      <c r="H4" s="329" t="s">
        <v>247</v>
      </c>
      <c r="I4" s="45"/>
      <c r="J4" s="5"/>
      <c r="K4" s="5"/>
    </row>
    <row r="5" spans="1:11" ht="12.75" customHeight="1">
      <c r="A5" s="4"/>
      <c r="B5" s="45"/>
      <c r="C5" s="5"/>
      <c r="D5" s="5"/>
      <c r="E5" s="5"/>
      <c r="F5" s="8"/>
      <c r="G5" s="8"/>
      <c r="H5" s="8"/>
      <c r="I5" s="5"/>
      <c r="J5" s="5"/>
      <c r="K5" s="5"/>
    </row>
    <row r="6" spans="1:11" ht="18.75" customHeight="1">
      <c r="A6" s="4"/>
      <c r="B6" s="344" t="s">
        <v>65</v>
      </c>
      <c r="C6" s="344"/>
      <c r="D6" s="344"/>
      <c r="E6" s="345"/>
      <c r="F6" s="345"/>
      <c r="G6" s="345"/>
      <c r="H6" s="345"/>
      <c r="I6" s="5"/>
      <c r="J6" s="5"/>
      <c r="K6" s="5"/>
    </row>
    <row r="7" spans="1:11" ht="12.75" customHeight="1">
      <c r="A7" s="4"/>
      <c r="B7" s="5"/>
      <c r="C7" s="5"/>
      <c r="D7" s="5"/>
      <c r="E7" s="5"/>
      <c r="F7" s="5"/>
      <c r="G7" s="5"/>
      <c r="H7" s="5"/>
      <c r="I7" s="5"/>
      <c r="J7" s="5"/>
      <c r="K7" s="5"/>
    </row>
    <row r="8" spans="1:11" ht="12.75" customHeight="1">
      <c r="A8" s="4"/>
      <c r="B8" s="126">
        <v>8.6</v>
      </c>
      <c r="C8" s="134" t="s">
        <v>26</v>
      </c>
      <c r="D8" s="61"/>
      <c r="E8" s="74"/>
      <c r="F8" s="74"/>
      <c r="G8" s="74"/>
      <c r="H8" s="74"/>
      <c r="I8" s="74"/>
      <c r="J8" s="74"/>
      <c r="K8" s="74"/>
    </row>
    <row r="9" spans="1:11" ht="12.75" customHeight="1">
      <c r="A9" s="4"/>
      <c r="B9" s="5"/>
      <c r="C9" s="74"/>
      <c r="D9" s="61"/>
      <c r="E9" s="74"/>
      <c r="F9" s="74"/>
      <c r="G9" s="74"/>
      <c r="H9" s="74"/>
      <c r="I9" s="74"/>
      <c r="J9" s="74"/>
      <c r="K9" s="74"/>
    </row>
    <row r="10" spans="1:11" ht="12.75" customHeight="1">
      <c r="A10" s="4"/>
      <c r="B10" s="5"/>
      <c r="C10" s="74"/>
      <c r="D10" s="74"/>
      <c r="E10" s="74"/>
      <c r="F10" s="74"/>
      <c r="G10" s="74"/>
      <c r="H10" s="74"/>
      <c r="I10" s="74"/>
      <c r="J10" s="74"/>
      <c r="K10" s="74"/>
    </row>
    <row r="11" spans="1:11" ht="12.75" customHeight="1">
      <c r="A11" s="4"/>
      <c r="B11" s="5"/>
      <c r="C11" s="385" t="s">
        <v>27</v>
      </c>
      <c r="D11" s="386"/>
      <c r="E11" s="386"/>
      <c r="F11" s="386"/>
      <c r="G11" s="386"/>
      <c r="H11" s="386"/>
      <c r="I11" s="143"/>
      <c r="J11" s="143"/>
      <c r="K11" s="143"/>
    </row>
    <row r="12" spans="1:11" ht="12.75" customHeight="1">
      <c r="A12" s="4"/>
      <c r="B12" s="5"/>
      <c r="C12" s="386"/>
      <c r="D12" s="386"/>
      <c r="E12" s="386"/>
      <c r="F12" s="386"/>
      <c r="G12" s="386"/>
      <c r="H12" s="386"/>
      <c r="I12" s="143"/>
      <c r="J12" s="143"/>
      <c r="K12" s="143"/>
    </row>
    <row r="13" spans="1:11" ht="12.75" customHeight="1">
      <c r="A13" s="4"/>
      <c r="B13" s="5"/>
      <c r="C13" s="386"/>
      <c r="D13" s="386"/>
      <c r="E13" s="386"/>
      <c r="F13" s="386"/>
      <c r="G13" s="386"/>
      <c r="H13" s="386"/>
      <c r="I13" s="143"/>
      <c r="J13" s="143"/>
      <c r="K13" s="143"/>
    </row>
    <row r="14" spans="1:11" ht="12.75" customHeight="1">
      <c r="A14" s="4"/>
      <c r="B14" s="5"/>
      <c r="C14" s="386"/>
      <c r="D14" s="386"/>
      <c r="E14" s="386"/>
      <c r="F14" s="386"/>
      <c r="G14" s="386"/>
      <c r="H14" s="386"/>
      <c r="I14" s="143"/>
      <c r="J14" s="143"/>
      <c r="K14" s="143"/>
    </row>
    <row r="15" spans="1:11" ht="12.75" customHeight="1">
      <c r="A15" s="4"/>
      <c r="B15" s="5"/>
      <c r="C15" s="386"/>
      <c r="D15" s="386"/>
      <c r="E15" s="386"/>
      <c r="F15" s="386"/>
      <c r="G15" s="386"/>
      <c r="H15" s="386"/>
      <c r="I15" s="143"/>
      <c r="J15" s="143"/>
      <c r="K15" s="143"/>
    </row>
    <row r="16" spans="1:11" ht="12.75" customHeight="1">
      <c r="A16" s="4"/>
      <c r="B16" s="5"/>
      <c r="C16" s="386"/>
      <c r="D16" s="386"/>
      <c r="E16" s="386"/>
      <c r="F16" s="386"/>
      <c r="G16" s="386"/>
      <c r="H16" s="386"/>
      <c r="I16" s="48"/>
      <c r="J16" s="5"/>
      <c r="K16" s="5"/>
    </row>
    <row r="17" spans="1:11" ht="18.75" customHeight="1">
      <c r="A17" s="4"/>
      <c r="B17" s="344" t="s">
        <v>66</v>
      </c>
      <c r="C17" s="344"/>
      <c r="D17" s="344"/>
      <c r="E17" s="344"/>
      <c r="F17" s="344"/>
      <c r="G17" s="344"/>
      <c r="H17" s="344"/>
      <c r="I17" s="5"/>
      <c r="J17" s="5"/>
      <c r="K17" s="5"/>
    </row>
    <row r="18" spans="1:11" ht="12.75" customHeight="1">
      <c r="A18" s="4"/>
      <c r="B18" s="5"/>
      <c r="C18" s="5"/>
      <c r="D18" s="5"/>
      <c r="E18" s="5"/>
      <c r="F18" s="5"/>
      <c r="G18" s="5"/>
      <c r="H18" s="5"/>
      <c r="I18" s="5"/>
      <c r="J18" s="5"/>
      <c r="K18" s="5"/>
    </row>
    <row r="19" spans="1:11" ht="13.7" customHeight="1">
      <c r="A19" s="4"/>
      <c r="B19" s="74"/>
      <c r="C19" s="352" t="s">
        <v>105</v>
      </c>
      <c r="D19" s="395"/>
      <c r="E19" s="395"/>
      <c r="F19" s="395"/>
      <c r="G19" s="395"/>
      <c r="H19" s="395"/>
      <c r="I19" s="5"/>
      <c r="J19" s="5"/>
      <c r="K19" s="5"/>
    </row>
    <row r="20" spans="1:11" ht="12.75" customHeight="1">
      <c r="A20" s="4"/>
      <c r="B20" s="74"/>
      <c r="C20" s="395"/>
      <c r="D20" s="395"/>
      <c r="E20" s="395"/>
      <c r="F20" s="395"/>
      <c r="G20" s="395"/>
      <c r="H20" s="395"/>
      <c r="I20" s="5"/>
      <c r="J20" s="5"/>
      <c r="K20" s="5"/>
    </row>
    <row r="21" spans="1:11" ht="15" customHeight="1">
      <c r="A21" s="4"/>
      <c r="B21" s="5"/>
      <c r="C21" s="198"/>
      <c r="D21" s="198"/>
      <c r="E21" s="198"/>
      <c r="F21" s="198"/>
      <c r="G21" s="198"/>
      <c r="H21" s="199"/>
      <c r="I21" s="5"/>
      <c r="J21" s="5"/>
      <c r="K21" s="5"/>
    </row>
    <row r="22" spans="1:11" ht="26.25" customHeight="1">
      <c r="A22" s="4"/>
      <c r="B22" s="200"/>
      <c r="C22" s="5"/>
      <c r="D22" s="198"/>
      <c r="E22" s="201"/>
      <c r="F22" s="198"/>
      <c r="G22" s="198"/>
      <c r="H22" s="198"/>
      <c r="I22" s="5"/>
      <c r="J22" s="5"/>
      <c r="K22" s="5"/>
    </row>
    <row r="23" spans="1:11" ht="14.45" customHeight="1">
      <c r="A23" s="4"/>
      <c r="B23" s="200"/>
      <c r="C23" s="352" t="s">
        <v>106</v>
      </c>
      <c r="D23" s="395"/>
      <c r="E23" s="395"/>
      <c r="F23" s="395"/>
      <c r="G23" s="395"/>
      <c r="H23" s="395"/>
      <c r="I23" s="5"/>
      <c r="J23" s="5"/>
      <c r="K23" s="5"/>
    </row>
    <row r="24" spans="1:11" ht="15" customHeight="1">
      <c r="A24" s="4"/>
      <c r="B24" s="200"/>
      <c r="C24" s="395"/>
      <c r="D24" s="395"/>
      <c r="E24" s="395"/>
      <c r="F24" s="395"/>
      <c r="G24" s="395"/>
      <c r="H24" s="395"/>
      <c r="I24" s="5"/>
      <c r="J24" s="5"/>
      <c r="K24" s="5"/>
    </row>
    <row r="25" spans="1:11" ht="15" customHeight="1">
      <c r="A25" s="4"/>
      <c r="B25" s="200"/>
      <c r="C25" s="198"/>
      <c r="D25" s="202"/>
      <c r="E25" s="203"/>
      <c r="F25" s="198"/>
      <c r="G25" s="198"/>
      <c r="H25" s="198"/>
      <c r="I25" s="5"/>
      <c r="J25" s="5"/>
      <c r="K25" s="5"/>
    </row>
    <row r="26" spans="1:11" ht="15" customHeight="1">
      <c r="A26" s="4"/>
      <c r="B26" s="200"/>
      <c r="C26" s="5"/>
      <c r="D26" s="202"/>
      <c r="E26" s="203"/>
      <c r="F26" s="198"/>
      <c r="G26" s="198"/>
      <c r="H26" s="198"/>
      <c r="I26" s="5"/>
      <c r="J26" s="5"/>
      <c r="K26" s="5"/>
    </row>
    <row r="27" spans="1:11" ht="15" customHeight="1">
      <c r="A27" s="4"/>
      <c r="B27" s="200"/>
      <c r="C27" s="198"/>
      <c r="D27" s="202"/>
      <c r="E27" s="203"/>
      <c r="F27" s="198"/>
      <c r="G27" s="198"/>
      <c r="H27" s="198"/>
      <c r="I27" s="5"/>
      <c r="J27" s="5"/>
      <c r="K27" s="5"/>
    </row>
    <row r="28" spans="1:11" ht="14.45" customHeight="1">
      <c r="A28" s="4"/>
      <c r="B28" s="200"/>
      <c r="C28" s="400" t="s">
        <v>107</v>
      </c>
      <c r="D28" s="401"/>
      <c r="E28" s="401"/>
      <c r="F28" s="401"/>
      <c r="G28" s="401"/>
      <c r="H28" s="401"/>
      <c r="I28" s="5"/>
      <c r="J28" s="5"/>
      <c r="K28" s="5"/>
    </row>
    <row r="29" spans="1:11" ht="15" customHeight="1">
      <c r="A29" s="4"/>
      <c r="B29" s="200"/>
      <c r="C29" s="401"/>
      <c r="D29" s="401"/>
      <c r="E29" s="401"/>
      <c r="F29" s="401"/>
      <c r="G29" s="401"/>
      <c r="H29" s="401"/>
      <c r="I29" s="5"/>
      <c r="J29" s="5"/>
      <c r="K29" s="5"/>
    </row>
    <row r="30" spans="1:11" ht="15" customHeight="1">
      <c r="A30" s="4"/>
      <c r="B30" s="200"/>
      <c r="C30" s="401"/>
      <c r="D30" s="401"/>
      <c r="E30" s="401"/>
      <c r="F30" s="401"/>
      <c r="G30" s="401"/>
      <c r="H30" s="401"/>
      <c r="I30" s="5"/>
      <c r="J30" s="5"/>
      <c r="K30" s="5"/>
    </row>
    <row r="31" spans="1:11" ht="15" customHeight="1">
      <c r="A31" s="4"/>
      <c r="B31" s="200"/>
      <c r="C31" s="401"/>
      <c r="D31" s="401"/>
      <c r="E31" s="401"/>
      <c r="F31" s="401"/>
      <c r="G31" s="401"/>
      <c r="H31" s="401"/>
      <c r="I31" s="5"/>
      <c r="J31" s="5"/>
      <c r="K31" s="5"/>
    </row>
    <row r="32" spans="1:11" ht="15" customHeight="1">
      <c r="A32" s="4"/>
      <c r="B32" s="200"/>
      <c r="C32" s="401"/>
      <c r="D32" s="401"/>
      <c r="E32" s="401"/>
      <c r="F32" s="401"/>
      <c r="G32" s="401"/>
      <c r="H32" s="401"/>
      <c r="I32" s="5"/>
      <c r="J32" s="5"/>
      <c r="K32" s="5"/>
    </row>
    <row r="33" spans="1:11" ht="26.25" customHeight="1">
      <c r="A33" s="4"/>
      <c r="B33" s="200"/>
      <c r="C33" s="401"/>
      <c r="D33" s="401"/>
      <c r="E33" s="401"/>
      <c r="F33" s="401"/>
      <c r="G33" s="401"/>
      <c r="H33" s="401"/>
      <c r="I33" s="5"/>
      <c r="J33" s="5"/>
      <c r="K33" s="5"/>
    </row>
    <row r="34" spans="1:11" s="332" customFormat="1" ht="15.75" customHeight="1">
      <c r="A34" s="4"/>
      <c r="B34" s="344" t="s">
        <v>10</v>
      </c>
      <c r="C34" s="344"/>
      <c r="D34" s="344"/>
      <c r="E34" s="345" t="s">
        <v>11</v>
      </c>
      <c r="F34" s="345"/>
      <c r="G34" s="345"/>
      <c r="H34" s="345"/>
      <c r="I34" s="5"/>
      <c r="J34" s="5"/>
      <c r="K34" s="5"/>
    </row>
    <row r="35" spans="1:11" s="332" customFormat="1" ht="12.75" customHeight="1"/>
  </sheetData>
  <mergeCells count="9">
    <mergeCell ref="E34:H34"/>
    <mergeCell ref="E6:H6"/>
    <mergeCell ref="B6:D6"/>
    <mergeCell ref="C11:H16"/>
    <mergeCell ref="C19:H20"/>
    <mergeCell ref="C23:H24"/>
    <mergeCell ref="C28:H33"/>
    <mergeCell ref="B34:D34"/>
    <mergeCell ref="B17:H17"/>
  </mergeCells>
  <hyperlinks>
    <hyperlink ref="B4" location="Ejercicios!A1" display="Volver a ejercicios" xr:uid="{241ADCA1-F5A0-48BA-A961-1400993BE06F}"/>
    <hyperlink ref="H4" location="Índice!A1" display="Volver al índice" xr:uid="{CB85A190-DC75-4BB0-B6DD-8A3BCA800B01}"/>
  </hyperlinks>
  <pageMargins left="0.75" right="0.75" top="1" bottom="1" header="0.5" footer="0.5"/>
  <pageSetup scale="89" orientation="landscape"/>
  <headerFooter>
    <oddFooter>&amp;C&amp;"Helvetica Neue,Regular"&amp;12&amp;K000000&amp;P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2"/>
  <sheetViews>
    <sheetView showGridLines="0" workbookViewId="0">
      <selection activeCell="B11" sqref="B11:H11"/>
    </sheetView>
  </sheetViews>
  <sheetFormatPr baseColWidth="10" defaultColWidth="9.140625" defaultRowHeight="12.75" customHeight="1"/>
  <cols>
    <col min="1" max="1" width="9.140625" style="1" customWidth="1"/>
    <col min="2" max="2" width="6.42578125" style="1" customWidth="1"/>
    <col min="3" max="3" width="46.42578125" style="1" customWidth="1"/>
    <col min="4" max="4" width="9.140625" style="1" customWidth="1"/>
    <col min="5" max="5" width="17.140625" style="1" customWidth="1"/>
    <col min="6" max="10" width="9.140625" style="1" customWidth="1"/>
    <col min="11" max="12" width="9.140625" style="332" customWidth="1"/>
    <col min="13" max="16384" width="9.140625" style="1"/>
  </cols>
  <sheetData>
    <row r="1" spans="1:11" ht="12.75" customHeight="1">
      <c r="A1" s="2"/>
      <c r="B1" s="3"/>
      <c r="C1" s="3"/>
      <c r="D1" s="3"/>
      <c r="E1" s="3"/>
      <c r="F1" s="3"/>
      <c r="G1" s="3"/>
      <c r="H1" s="3"/>
      <c r="I1" s="3"/>
      <c r="J1" s="3"/>
      <c r="K1" s="3"/>
    </row>
    <row r="2" spans="1:11" ht="12.75" customHeight="1">
      <c r="A2" s="4"/>
      <c r="B2" s="5"/>
      <c r="C2" s="5"/>
      <c r="D2" s="5"/>
      <c r="E2" s="34"/>
      <c r="F2" s="34"/>
      <c r="G2" s="34"/>
      <c r="H2" s="7" t="s">
        <v>1</v>
      </c>
      <c r="I2" s="34"/>
      <c r="J2" s="5"/>
      <c r="K2" s="5"/>
    </row>
    <row r="3" spans="1:11" ht="12.75" customHeight="1">
      <c r="A3" s="4"/>
      <c r="B3" s="5"/>
      <c r="C3" s="5"/>
      <c r="D3" s="5"/>
      <c r="E3" s="5"/>
      <c r="F3" s="5"/>
      <c r="G3" s="5"/>
      <c r="H3" s="5"/>
      <c r="I3" s="5"/>
      <c r="J3" s="5"/>
      <c r="K3" s="5"/>
    </row>
    <row r="4" spans="1:11" ht="12.75" customHeight="1">
      <c r="A4" s="4"/>
      <c r="B4" s="330" t="s">
        <v>246</v>
      </c>
      <c r="C4" s="5"/>
      <c r="D4" s="5"/>
      <c r="E4" s="5"/>
      <c r="F4" s="8"/>
      <c r="G4" s="8"/>
      <c r="H4" s="329" t="s">
        <v>247</v>
      </c>
      <c r="I4" s="45"/>
      <c r="J4" s="5"/>
      <c r="K4" s="5"/>
    </row>
    <row r="5" spans="1:11" ht="12.75" customHeight="1">
      <c r="A5" s="4"/>
      <c r="B5" s="45"/>
      <c r="C5" s="5"/>
      <c r="D5" s="5"/>
      <c r="E5" s="5"/>
      <c r="F5" s="8"/>
      <c r="G5" s="8"/>
      <c r="H5" s="8"/>
      <c r="I5" s="5"/>
      <c r="J5" s="5"/>
      <c r="K5" s="5"/>
    </row>
    <row r="6" spans="1:11" ht="18.75" customHeight="1">
      <c r="A6" s="4"/>
      <c r="B6" s="344" t="s">
        <v>65</v>
      </c>
      <c r="C6" s="344"/>
      <c r="D6" s="345"/>
      <c r="E6" s="345"/>
      <c r="F6" s="345"/>
      <c r="G6" s="345"/>
      <c r="H6" s="345"/>
      <c r="I6" s="5"/>
      <c r="J6" s="5"/>
      <c r="K6" s="5"/>
    </row>
    <row r="7" spans="1:11" ht="12.75" customHeight="1">
      <c r="A7" s="4"/>
      <c r="B7" s="5"/>
      <c r="C7" s="5"/>
      <c r="D7" s="5"/>
      <c r="E7" s="5"/>
      <c r="F7" s="5"/>
      <c r="G7" s="5"/>
      <c r="H7" s="5"/>
      <c r="I7" s="5"/>
      <c r="J7" s="5"/>
      <c r="K7" s="5"/>
    </row>
    <row r="8" spans="1:11" ht="12.75" customHeight="1">
      <c r="A8" s="4"/>
      <c r="B8" s="126">
        <v>8.6999999999999993</v>
      </c>
      <c r="C8" s="385" t="s">
        <v>108</v>
      </c>
      <c r="D8" s="386"/>
      <c r="E8" s="386"/>
      <c r="F8" s="386"/>
      <c r="G8" s="386"/>
      <c r="H8" s="386"/>
      <c r="I8" s="143"/>
      <c r="J8" s="143"/>
      <c r="K8" s="143"/>
    </row>
    <row r="9" spans="1:11" ht="12.75" customHeight="1">
      <c r="A9" s="4"/>
      <c r="B9" s="5"/>
      <c r="C9" s="386"/>
      <c r="D9" s="386"/>
      <c r="E9" s="386"/>
      <c r="F9" s="386"/>
      <c r="G9" s="386"/>
      <c r="H9" s="386"/>
      <c r="I9" s="143"/>
      <c r="J9" s="143"/>
      <c r="K9" s="143"/>
    </row>
    <row r="10" spans="1:11" ht="12.75" customHeight="1">
      <c r="A10" s="4"/>
      <c r="B10" s="5"/>
      <c r="C10" s="386"/>
      <c r="D10" s="386"/>
      <c r="E10" s="386"/>
      <c r="F10" s="386"/>
      <c r="G10" s="386"/>
      <c r="H10" s="386"/>
      <c r="I10" s="74"/>
      <c r="J10" s="74"/>
      <c r="K10" s="74"/>
    </row>
    <row r="11" spans="1:11" ht="18.75" customHeight="1">
      <c r="A11" s="4"/>
      <c r="B11" s="344" t="s">
        <v>66</v>
      </c>
      <c r="C11" s="344"/>
      <c r="D11" s="344"/>
      <c r="E11" s="344"/>
      <c r="F11" s="344"/>
      <c r="G11" s="344"/>
      <c r="H11" s="344"/>
      <c r="I11" s="5"/>
      <c r="J11" s="5"/>
      <c r="K11" s="5"/>
    </row>
    <row r="12" spans="1:11" ht="18.75" customHeight="1">
      <c r="A12" s="4"/>
      <c r="B12" s="21"/>
      <c r="C12" s="134" t="s">
        <v>109</v>
      </c>
      <c r="D12" s="127"/>
      <c r="E12" s="127"/>
      <c r="F12" s="127"/>
      <c r="G12" s="127"/>
      <c r="H12" s="5"/>
      <c r="I12" s="5"/>
      <c r="J12" s="5"/>
      <c r="K12" s="5"/>
    </row>
    <row r="13" spans="1:11" ht="15.75" customHeight="1">
      <c r="A13" s="4"/>
      <c r="B13" s="204"/>
      <c r="C13" s="61"/>
      <c r="D13" s="127"/>
      <c r="E13" s="127"/>
      <c r="F13" s="127"/>
      <c r="G13" s="127"/>
      <c r="H13" s="5"/>
      <c r="I13" s="5"/>
      <c r="J13" s="5"/>
      <c r="K13" s="5"/>
    </row>
    <row r="14" spans="1:11" ht="15.75" customHeight="1">
      <c r="A14" s="4"/>
      <c r="B14" s="204"/>
      <c r="C14" s="205"/>
      <c r="D14" s="206"/>
      <c r="E14" s="127"/>
      <c r="F14" s="127"/>
      <c r="G14" s="127"/>
      <c r="H14" s="5"/>
      <c r="I14" s="5"/>
      <c r="J14" s="5"/>
      <c r="K14" s="5"/>
    </row>
    <row r="15" spans="1:11" ht="15.75" customHeight="1">
      <c r="A15" s="4"/>
      <c r="B15" s="204"/>
      <c r="C15" s="61"/>
      <c r="D15" s="206"/>
      <c r="E15" s="127"/>
      <c r="F15" s="127"/>
      <c r="G15" s="127"/>
      <c r="H15" s="5"/>
      <c r="I15" s="5"/>
      <c r="J15" s="5"/>
      <c r="K15" s="5"/>
    </row>
    <row r="16" spans="1:11" ht="15.75" customHeight="1">
      <c r="A16" s="4"/>
      <c r="B16" s="204"/>
      <c r="C16" s="134" t="s">
        <v>110</v>
      </c>
      <c r="D16" s="206"/>
      <c r="E16" s="127"/>
      <c r="F16" s="127"/>
      <c r="G16" s="127"/>
      <c r="H16" s="5"/>
      <c r="I16" s="5"/>
      <c r="J16" s="5"/>
      <c r="K16" s="5"/>
    </row>
    <row r="17" spans="1:11" ht="15.75" customHeight="1">
      <c r="A17" s="4"/>
      <c r="B17" s="204"/>
      <c r="C17" s="61"/>
      <c r="D17" s="206"/>
      <c r="E17" s="127"/>
      <c r="F17" s="127"/>
      <c r="G17" s="127"/>
      <c r="H17" s="5"/>
      <c r="I17" s="5"/>
      <c r="J17" s="5"/>
      <c r="K17" s="5"/>
    </row>
    <row r="18" spans="1:11" ht="15.75" customHeight="1">
      <c r="A18" s="4"/>
      <c r="B18" s="204"/>
      <c r="C18" s="205"/>
      <c r="D18" s="206"/>
      <c r="E18" s="127"/>
      <c r="F18" s="127"/>
      <c r="G18" s="127"/>
      <c r="H18" s="5"/>
      <c r="I18" s="5"/>
      <c r="J18" s="5"/>
      <c r="K18" s="5"/>
    </row>
    <row r="19" spans="1:11" ht="15.75" customHeight="1">
      <c r="A19" s="4"/>
      <c r="B19" s="204"/>
      <c r="C19" s="61"/>
      <c r="D19" s="206"/>
      <c r="E19" s="127"/>
      <c r="F19" s="127"/>
      <c r="G19" s="127"/>
      <c r="H19" s="5"/>
      <c r="I19" s="5"/>
      <c r="J19" s="5"/>
      <c r="K19" s="5"/>
    </row>
    <row r="20" spans="1:11" ht="17.45" customHeight="1">
      <c r="A20" s="4"/>
      <c r="B20" s="204"/>
      <c r="C20" s="352" t="s">
        <v>111</v>
      </c>
      <c r="D20" s="395"/>
      <c r="E20" s="395"/>
      <c r="F20" s="395"/>
      <c r="G20" s="395"/>
      <c r="H20" s="5"/>
      <c r="I20" s="5"/>
      <c r="J20" s="5"/>
      <c r="K20" s="5"/>
    </row>
    <row r="21" spans="1:11" ht="15.75" customHeight="1">
      <c r="A21" s="4"/>
      <c r="B21" s="204"/>
      <c r="C21" s="395"/>
      <c r="D21" s="395"/>
      <c r="E21" s="395"/>
      <c r="F21" s="395"/>
      <c r="G21" s="395"/>
      <c r="H21" s="5"/>
      <c r="I21" s="5"/>
      <c r="J21" s="5"/>
      <c r="K21" s="5"/>
    </row>
    <row r="22" spans="1:11" ht="15.75" customHeight="1">
      <c r="A22" s="4"/>
      <c r="B22" s="204"/>
      <c r="C22" s="61"/>
      <c r="D22" s="206"/>
      <c r="E22" s="127"/>
      <c r="F22" s="127"/>
      <c r="G22" s="127"/>
      <c r="H22" s="5"/>
      <c r="I22" s="5"/>
      <c r="J22" s="5"/>
      <c r="K22" s="5"/>
    </row>
    <row r="23" spans="1:11" ht="15.75" customHeight="1">
      <c r="A23" s="4"/>
      <c r="B23" s="204"/>
      <c r="C23" s="205"/>
      <c r="D23" s="127"/>
      <c r="E23" s="127"/>
      <c r="F23" s="127"/>
      <c r="G23" s="127"/>
      <c r="H23" s="5"/>
      <c r="I23" s="5"/>
      <c r="J23" s="5"/>
      <c r="K23" s="5"/>
    </row>
    <row r="24" spans="1:11" ht="15.75" customHeight="1">
      <c r="A24" s="4"/>
      <c r="B24" s="204"/>
      <c r="C24" s="61"/>
      <c r="D24" s="127"/>
      <c r="E24" s="127"/>
      <c r="F24" s="127"/>
      <c r="G24" s="127"/>
      <c r="H24" s="5"/>
      <c r="I24" s="5"/>
      <c r="J24" s="5"/>
      <c r="K24" s="5"/>
    </row>
    <row r="25" spans="1:11" ht="15.75" customHeight="1">
      <c r="A25" s="4"/>
      <c r="B25" s="204"/>
      <c r="C25" s="134" t="s">
        <v>112</v>
      </c>
      <c r="D25" s="127"/>
      <c r="E25" s="127"/>
      <c r="F25" s="127"/>
      <c r="G25" s="127"/>
      <c r="H25" s="5"/>
      <c r="I25" s="5"/>
      <c r="J25" s="5"/>
      <c r="K25" s="5"/>
    </row>
    <row r="26" spans="1:11" ht="15.75" customHeight="1">
      <c r="A26" s="4"/>
      <c r="B26" s="204"/>
      <c r="C26" s="81"/>
      <c r="D26" s="206"/>
      <c r="E26" s="127"/>
      <c r="F26" s="127"/>
      <c r="G26" s="127"/>
      <c r="H26" s="5"/>
      <c r="I26" s="5"/>
      <c r="J26" s="5"/>
      <c r="K26" s="5"/>
    </row>
    <row r="27" spans="1:11" ht="15.75" customHeight="1">
      <c r="A27" s="4"/>
      <c r="B27" s="204"/>
      <c r="C27" s="205"/>
      <c r="D27" s="206"/>
      <c r="E27" s="127"/>
      <c r="F27" s="127"/>
      <c r="G27" s="127"/>
      <c r="H27" s="5"/>
      <c r="I27" s="5"/>
      <c r="J27" s="5"/>
      <c r="K27" s="5"/>
    </row>
    <row r="28" spans="1:11" ht="15.75" customHeight="1">
      <c r="A28" s="4"/>
      <c r="B28" s="204"/>
      <c r="C28" s="61"/>
      <c r="D28" s="206"/>
      <c r="E28" s="127"/>
      <c r="F28" s="127"/>
      <c r="G28" s="127"/>
      <c r="H28" s="5"/>
      <c r="I28" s="5"/>
      <c r="J28" s="5"/>
      <c r="K28" s="5"/>
    </row>
    <row r="29" spans="1:11" ht="15.75" customHeight="1">
      <c r="A29" s="4"/>
      <c r="B29" s="204"/>
      <c r="C29" s="134" t="s">
        <v>113</v>
      </c>
      <c r="D29" s="206"/>
      <c r="E29" s="127"/>
      <c r="F29" s="127"/>
      <c r="G29" s="127"/>
      <c r="H29" s="5"/>
      <c r="I29" s="5"/>
      <c r="J29" s="5"/>
      <c r="K29" s="5"/>
    </row>
    <row r="30" spans="1:11" ht="15.75" customHeight="1">
      <c r="A30" s="4"/>
      <c r="B30" s="204"/>
      <c r="C30" s="207"/>
      <c r="D30" s="208"/>
      <c r="E30" s="127"/>
      <c r="F30" s="127"/>
      <c r="G30" s="127"/>
      <c r="H30" s="5"/>
      <c r="I30" s="5"/>
      <c r="J30" s="5"/>
      <c r="K30" s="5"/>
    </row>
    <row r="31" spans="1:11" s="332" customFormat="1" ht="15.75" customHeight="1">
      <c r="A31" s="4"/>
      <c r="B31" s="344" t="s">
        <v>10</v>
      </c>
      <c r="C31" s="344"/>
      <c r="D31" s="345" t="s">
        <v>11</v>
      </c>
      <c r="E31" s="345"/>
      <c r="F31" s="345"/>
      <c r="G31" s="345"/>
      <c r="H31" s="345"/>
      <c r="I31" s="5"/>
      <c r="J31" s="5"/>
      <c r="K31" s="5"/>
    </row>
    <row r="32" spans="1:11" s="332" customFormat="1" ht="12.75" customHeight="1"/>
  </sheetData>
  <mergeCells count="7">
    <mergeCell ref="B31:C31"/>
    <mergeCell ref="D31:H31"/>
    <mergeCell ref="D6:H6"/>
    <mergeCell ref="B6:C6"/>
    <mergeCell ref="C8:H10"/>
    <mergeCell ref="C20:G21"/>
    <mergeCell ref="B11:H11"/>
  </mergeCells>
  <hyperlinks>
    <hyperlink ref="B4" location="Ejercicios!A1" display="Volver a ejercicios" xr:uid="{52E5DB7B-1BAD-49EE-A862-9A44DB8B9BF1}"/>
    <hyperlink ref="H4" location="Índice!A1" display="Volver al índice" xr:uid="{8137D2CA-1A71-434B-88B5-172F563969D2}"/>
  </hyperlinks>
  <pageMargins left="0.75" right="0.75" top="1" bottom="1" header="0.5" footer="0.5"/>
  <pageSetup scale="91" orientation="landscape"/>
  <headerFooter>
    <oddFooter>&amp;C&amp;"Helvetica Neue,Regular"&amp;12&amp;K000000&amp;P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Props1.xml><?xml version="1.0" encoding="utf-8"?>
<ds:datastoreItem xmlns:ds="http://schemas.openxmlformats.org/officeDocument/2006/customXml" ds:itemID="{5A8D1BF6-6786-4048-9A21-2060D24AC5FE}"/>
</file>

<file path=customXml/itemProps2.xml><?xml version="1.0" encoding="utf-8"?>
<ds:datastoreItem xmlns:ds="http://schemas.openxmlformats.org/officeDocument/2006/customXml" ds:itemID="{750C0A9A-2ED5-4AD1-A2FB-362D647553B2}">
  <ds:schemaRefs>
    <ds:schemaRef ds:uri="http://schemas.microsoft.com/sharepoint/v3/contenttype/forms"/>
  </ds:schemaRefs>
</ds:datastoreItem>
</file>

<file path=customXml/itemProps3.xml><?xml version="1.0" encoding="utf-8"?>
<ds:datastoreItem xmlns:ds="http://schemas.openxmlformats.org/officeDocument/2006/customXml" ds:itemID="{DB1B5F37-E258-484E-8BB7-34D170FEFF74}">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Índice</vt:lpstr>
      <vt:lpstr>Ejercicios</vt:lpstr>
      <vt:lpstr>Rta_8.1</vt:lpstr>
      <vt:lpstr>Rta_8.2</vt:lpstr>
      <vt:lpstr>Rta_8.3</vt:lpstr>
      <vt:lpstr>Rta_8.4</vt:lpstr>
      <vt:lpstr>Rta_8.5</vt:lpstr>
      <vt:lpstr>Rta_8.6</vt:lpstr>
      <vt:lpstr>Rta_8.7</vt:lpstr>
      <vt:lpstr>Rta_8.8</vt:lpstr>
      <vt:lpstr>Rta_8.9</vt:lpstr>
      <vt:lpstr>Rta_8.10</vt:lpstr>
      <vt:lpstr>Rta_8.11</vt:lpstr>
      <vt:lpstr>Rta_8.12</vt:lpstr>
      <vt:lpstr>Rta_8.13</vt:lpstr>
      <vt:lpstr>Rta_8.14</vt:lpstr>
      <vt:lpstr>Rta_8.15</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2023-10-08T17:05:32Z</dcterms:created>
  <dcterms:modified xsi:type="dcterms:W3CDTF">2024-01-29T19:08:20Z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